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9170" windowHeight="11520" tabRatio="781" firstSheet="1" activeTab="1"/>
  </bookViews>
  <sheets>
    <sheet name="Лист1" sheetId="10" state="hidden" r:id="rId1"/>
    <sheet name="Акт. перечень" sheetId="1" r:id="rId2"/>
    <sheet name="Средства ФБ по направлениям" sheetId="2" r:id="rId3"/>
    <sheet name="Навигация по направлениям" sheetId="3" r:id="rId4"/>
    <sheet name="Фонды " sheetId="11" r:id="rId5"/>
  </sheets>
  <externalReferences>
    <externalReference r:id="rId6"/>
  </externalReferences>
  <definedNames>
    <definedName name="_xlnm._FilterDatabase" localSheetId="1" hidden="1">'Акт. перечень'!$A$2:$P$133</definedName>
    <definedName name="Z_0579DC6C_7CAA_48EB_A238_9729EC75B93D_.wvu.FilterData" localSheetId="1" hidden="1">'Акт. перечень'!$A$3:$N$128</definedName>
    <definedName name="Катег">[1]Лист1!$A$2:$A$35</definedName>
    <definedName name="категор">[1]Лист1!$A$2:$A$35</definedName>
    <definedName name="Кл">[1]Лист1!$A$38:$A$41</definedName>
    <definedName name="Клиент">[1]Лист1!$A$33:$A$35</definedName>
    <definedName name="_xlnm.Print_Area" localSheetId="1">'Акт. перечень'!$A$1:$P$141</definedName>
    <definedName name="_xlnm.Print_Area" localSheetId="3">'Навигация по направлениям'!$A$1:$U$49</definedName>
    <definedName name="Раздел">[1]Лист1!$A$44:$A$55</definedName>
  </definedNames>
  <calcPr calcId="152511"/>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6" i="2" l="1"/>
  <c r="E6" i="2"/>
  <c r="C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5" i="2"/>
  <c r="E5" i="2"/>
  <c r="C5" i="2"/>
  <c r="L133" i="1" l="1"/>
  <c r="AN13" i="2"/>
  <c r="AO13" i="2"/>
  <c r="AM13" i="2"/>
  <c r="M133" i="1"/>
  <c r="N133" i="1"/>
  <c r="AN21" i="2"/>
  <c r="AO21" i="2"/>
  <c r="AM21" i="2"/>
  <c r="S5" i="2"/>
  <c r="T5" i="2"/>
  <c r="R5" i="2"/>
  <c r="AN10" i="2" l="1"/>
  <c r="AO10" i="2"/>
  <c r="AM10" i="2"/>
  <c r="V10" i="2"/>
  <c r="W10" i="2"/>
  <c r="U10" i="2"/>
  <c r="O10" i="2"/>
  <c r="N62" i="1" l="1"/>
  <c r="M62" i="1"/>
  <c r="V9" i="2" l="1"/>
  <c r="W9" i="2"/>
  <c r="S9" i="2"/>
  <c r="T9" i="2"/>
  <c r="U9" i="2"/>
  <c r="J9" i="2"/>
  <c r="K9" i="2"/>
  <c r="I9" i="2"/>
  <c r="R9" i="2"/>
  <c r="AI18" i="2"/>
  <c r="AH18" i="2"/>
  <c r="AG18" i="2"/>
  <c r="N11" i="2" l="1"/>
  <c r="AQ20" i="2"/>
  <c r="AR20" i="2"/>
  <c r="AP20" i="2"/>
  <c r="AQ19" i="2"/>
  <c r="AR19" i="2"/>
  <c r="AP19" i="2"/>
  <c r="AH22" i="2"/>
  <c r="AI22" i="2"/>
  <c r="AG22" i="2"/>
  <c r="AQ16" i="2"/>
  <c r="AR16" i="2"/>
  <c r="AQ14" i="2"/>
  <c r="AR14" i="2"/>
  <c r="V12" i="2"/>
  <c r="W12" i="2"/>
  <c r="U12" i="2"/>
  <c r="AN11" i="2"/>
  <c r="AO11" i="2"/>
  <c r="AM11" i="2"/>
  <c r="AN9" i="2"/>
  <c r="AO9" i="2"/>
  <c r="AM9" i="2"/>
  <c r="AK9" i="2"/>
  <c r="AK22" i="2" s="1"/>
  <c r="AL9" i="2"/>
  <c r="AL22" i="2" s="1"/>
  <c r="AJ9" i="2"/>
  <c r="AJ22" i="2" s="1"/>
  <c r="AE9" i="2"/>
  <c r="AF9" i="2"/>
  <c r="AD9" i="2"/>
  <c r="AB9" i="2"/>
  <c r="AB22" i="2" s="1"/>
  <c r="AC9" i="2"/>
  <c r="AC22" i="2" s="1"/>
  <c r="AA9" i="2"/>
  <c r="AA22" i="2" s="1"/>
  <c r="Y9" i="2"/>
  <c r="Y22" i="2" s="1"/>
  <c r="Z9" i="2"/>
  <c r="Z22" i="2" s="1"/>
  <c r="X9" i="2"/>
  <c r="X22" i="2" s="1"/>
  <c r="S22" i="2"/>
  <c r="T22" i="2"/>
  <c r="R22" i="2"/>
  <c r="P9" i="2"/>
  <c r="Q9" i="2"/>
  <c r="O9" i="2"/>
  <c r="AN22" i="2" l="1"/>
  <c r="AM22" i="2"/>
  <c r="AO22" i="2"/>
  <c r="L91" i="1"/>
  <c r="AP16" i="2" s="1"/>
  <c r="M83" i="1"/>
  <c r="N83" i="1"/>
  <c r="L83" i="1"/>
  <c r="AP15" i="2" l="1"/>
  <c r="AE17" i="2"/>
  <c r="AE22" i="2" s="1"/>
  <c r="AF17" i="2"/>
  <c r="AF22" i="2" s="1"/>
  <c r="AD17" i="2"/>
  <c r="AD22" i="2" s="1"/>
  <c r="C30" i="2" s="1"/>
  <c r="V22" i="2" l="1"/>
  <c r="W22" i="2"/>
  <c r="U22" i="2"/>
  <c r="Q10" i="2"/>
  <c r="Q22" i="2" s="1"/>
  <c r="P10" i="2"/>
  <c r="P22" i="2" s="1"/>
  <c r="O22" i="2"/>
  <c r="C29" i="2" l="1"/>
  <c r="L82" i="1"/>
  <c r="L78" i="1"/>
  <c r="AP14" i="2" l="1"/>
  <c r="AP22" i="2" s="1"/>
  <c r="C32" i="2" s="1"/>
  <c r="B28" i="2"/>
  <c r="G5" i="2" l="1"/>
  <c r="G22" i="2" s="1"/>
  <c r="H5" i="2"/>
  <c r="H22" i="2" s="1"/>
  <c r="F5" i="2"/>
  <c r="F22" i="2" s="1"/>
  <c r="AQ15" i="2" l="1"/>
  <c r="AQ22" i="2" s="1"/>
  <c r="AR15" i="2"/>
  <c r="AR22" i="2" s="1"/>
  <c r="E32" i="2" l="1"/>
  <c r="D32" i="2"/>
  <c r="M11" i="2" l="1"/>
  <c r="L11" i="2"/>
  <c r="D30" i="2"/>
  <c r="D29" i="2" s="1"/>
  <c r="E30" i="2"/>
  <c r="E29" i="2" s="1"/>
  <c r="J22" i="2" l="1"/>
  <c r="K22" i="2"/>
  <c r="AT8" i="2"/>
  <c r="AU8" i="2"/>
  <c r="AS8" i="2"/>
  <c r="AS22" i="2" s="1"/>
  <c r="M7" i="2"/>
  <c r="M22" i="2" s="1"/>
  <c r="N7" i="2"/>
  <c r="N22" i="2" s="1"/>
  <c r="L7" i="2"/>
  <c r="L22" i="2" s="1"/>
  <c r="C28" i="2" s="1"/>
  <c r="AU22" i="2" l="1"/>
  <c r="E31" i="2" s="1"/>
  <c r="AT22" i="2"/>
  <c r="D31" i="2" s="1"/>
  <c r="I22" i="2"/>
  <c r="C33" i="2" s="1"/>
  <c r="E28" i="2"/>
  <c r="D28" i="2"/>
  <c r="C31" i="2"/>
  <c r="E27" i="2" l="1"/>
  <c r="E33" i="2" s="1"/>
  <c r="D27" i="2"/>
  <c r="D33" i="2" s="1"/>
</calcChain>
</file>

<file path=xl/sharedStrings.xml><?xml version="1.0" encoding="utf-8"?>
<sst xmlns="http://schemas.openxmlformats.org/spreadsheetml/2006/main" count="1635" uniqueCount="997">
  <si>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</si>
  <si>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</si>
  <si>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</si>
  <si>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</si>
  <si>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</si>
  <si>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</si>
  <si>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ФРП</t>
  </si>
  <si>
    <t>АО "Корпорация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</si>
  <si>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</si>
  <si>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</si>
  <si>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Росэксимбанк</t>
  </si>
  <si>
    <t>Минсельхоз России</t>
  </si>
  <si>
    <t>Страхование экспортных кредитов и инвестиций.</t>
  </si>
  <si>
    <t>ЭКСАР</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</si>
  <si>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</si>
  <si>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</si>
  <si>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</si>
  <si>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</si>
  <si>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</si>
  <si>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</si>
  <si>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</si>
  <si>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</si>
  <si>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</si>
  <si>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</si>
  <si>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</si>
  <si>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</si>
  <si>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</si>
  <si>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</si>
  <si>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</si>
  <si>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</si>
  <si>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</si>
  <si>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</si>
  <si>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</si>
  <si>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</si>
  <si>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</si>
  <si>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</si>
  <si>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</si>
  <si>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</si>
  <si>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</si>
  <si>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</si>
  <si>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</si>
  <si>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</si>
  <si>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</si>
  <si>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</si>
  <si>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</si>
  <si>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</si>
  <si>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</si>
  <si>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</si>
  <si>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</si>
  <si>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</si>
  <si>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</si>
  <si>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</si>
  <si>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</si>
  <si>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</si>
  <si>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</si>
  <si>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</si>
  <si>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</si>
  <si>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</si>
  <si>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</si>
  <si>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</si>
  <si>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</si>
  <si>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</si>
  <si>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</si>
  <si>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</si>
  <si>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</si>
  <si>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</si>
  <si>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</si>
  <si>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</si>
  <si>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</si>
  <si>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</si>
  <si>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</si>
  <si>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</si>
  <si>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</si>
  <si>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</si>
  <si>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</si>
  <si>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прочее</t>
  </si>
  <si>
    <t>Прочее</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</si>
  <si>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</si>
  <si>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</si>
  <si>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</si>
  <si>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</si>
  <si>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</si>
  <si>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Предоставление гарантии</t>
  </si>
  <si>
    <t>связанных с одержанием рабочих мест, производством  продукции</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</si>
  <si>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</si>
  <si>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</si>
  <si>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на привлечение, переобучение, повышение квалификации трудовых ресурсов</t>
  </si>
  <si>
    <t>Минсвязь</t>
  </si>
  <si>
    <t>Льготный лизинг</t>
  </si>
  <si>
    <t>Вхождение в капитал</t>
  </si>
  <si>
    <t>Кредитование, выдача займа</t>
  </si>
  <si>
    <t>Софиансирование создания объектов производственной и пр. инфраструктуры.</t>
  </si>
  <si>
    <t>КОЛИЧЕСТВО мероприятий</t>
  </si>
  <si>
    <t>на проведение НИОКР, приобретение специализированного программного обеспечения, испытаний</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</si>
  <si>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</si>
  <si>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</si>
  <si>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</si>
  <si>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</si>
  <si>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</si>
  <si>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</si>
  <si>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</si>
  <si>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</si>
  <si>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</si>
  <si>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</si>
  <si>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</si>
  <si>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</si>
  <si>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</si>
  <si>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</si>
  <si>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</si>
  <si>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</si>
  <si>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</si>
  <si>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</si>
  <si>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</si>
  <si>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</si>
  <si>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</si>
  <si>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</si>
  <si>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</si>
  <si>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</si>
  <si>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</si>
  <si>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</si>
  <si>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</si>
  <si>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</si>
  <si>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</si>
  <si>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</si>
  <si>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</si>
  <si>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</si>
  <si>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</si>
  <si>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</si>
  <si>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</si>
  <si>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</si>
  <si>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</si>
  <si>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</si>
  <si>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</si>
  <si>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</si>
  <si>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</si>
  <si>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</si>
  <si>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</si>
  <si>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</si>
  <si>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</si>
  <si>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</si>
  <si>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</si>
  <si>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</si>
  <si>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</si>
  <si>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</si>
  <si>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</si>
  <si>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</si>
  <si>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</si>
  <si>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</si>
  <si>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</si>
  <si>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</si>
  <si>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</si>
  <si>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</si>
  <si>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</si>
  <si>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</si>
  <si>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</si>
  <si>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</si>
  <si>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</si>
  <si>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</si>
  <si>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</si>
  <si>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</si>
  <si>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</si>
  <si>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</si>
  <si>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</si>
  <si>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</si>
  <si>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</si>
  <si>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</si>
  <si>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</si>
  <si>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</si>
  <si>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</si>
  <si>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</si>
  <si>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</si>
  <si>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</si>
  <si>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</si>
  <si>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</si>
  <si>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</si>
  <si>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</si>
  <si>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</si>
  <si>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</si>
  <si>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</si>
  <si>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</si>
  <si>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</si>
  <si>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</si>
  <si>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</si>
  <si>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</si>
  <si>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</si>
  <si>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</si>
  <si>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</si>
  <si>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</si>
  <si>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</si>
  <si>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</si>
  <si>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</si>
  <si>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</si>
  <si>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</si>
  <si>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</si>
  <si>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</si>
  <si>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</si>
  <si>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</si>
  <si>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</si>
  <si>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</si>
  <si>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</si>
  <si>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</si>
  <si>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</si>
  <si>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</si>
  <si>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</si>
  <si>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</si>
  <si>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</si>
  <si>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</si>
  <si>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</si>
  <si>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</si>
  <si>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</si>
  <si>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</si>
  <si>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</si>
  <si>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</si>
  <si>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</si>
  <si>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</si>
  <si>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</si>
  <si>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</si>
  <si>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</si>
  <si>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https://gisp.gov.ru/support-measures/list/6476133/</t>
  </si>
  <si>
    <t>https://gisp.gov.ru/support-measures/list/6476129/</t>
  </si>
  <si>
    <t>https://gisp.gov.ru/support-measures/list/8879944/</t>
  </si>
  <si>
    <t>https://gisp.gov.ru/support-measures/list/7768465/</t>
  </si>
  <si>
    <t>https://gisp.gov.ru/support-measures/list/6476131/</t>
  </si>
  <si>
    <t>https://gisp.gov.ru/support-measures/list/8870584/</t>
  </si>
  <si>
    <t>https://gisp.gov.ru/support-measures/list/7768022/</t>
  </si>
  <si>
    <t>https://gisp.gov.ru/support-measures/list/6986646/</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</si>
  <si>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</si>
  <si>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</si>
  <si>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</si>
  <si>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</si>
  <si>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</si>
  <si>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</si>
  <si>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</si>
  <si>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</si>
  <si>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</si>
  <si>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</si>
  <si>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</si>
  <si>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</si>
  <si>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</si>
  <si>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https://gisp.gov.ru/support-measures/list/7782674/</t>
  </si>
  <si>
    <t>https://gisp.gov.ru/support-measures/list/7766981/</t>
  </si>
  <si>
    <t>https://gisp.gov.ru/support-measures/list/6476147/</t>
  </si>
  <si>
    <t>https://gisp.gov.ru/support-measures/list/6922631/</t>
  </si>
  <si>
    <t>https://gisp.gov.ru/support-measures/list/7767019/</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</si>
  <si>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</si>
  <si>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</si>
  <si>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</si>
  <si>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</si>
  <si>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</si>
  <si>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</si>
  <si>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</si>
  <si>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</si>
  <si>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</si>
  <si>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</si>
  <si>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</si>
  <si>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</si>
  <si>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</si>
  <si>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</si>
  <si>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</si>
  <si>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</si>
  <si>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</si>
  <si>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</si>
  <si>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</si>
  <si>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</si>
  <si>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</si>
  <si>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</si>
  <si>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</si>
  <si>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</si>
  <si>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</si>
  <si>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</si>
  <si>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</si>
  <si>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</si>
  <si>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</si>
  <si>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</si>
  <si>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</si>
  <si>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http://fondgkh.ru/finances/cat/finansovaya-podderzhka-kapitalnogo-remonta-v-2017-godu/</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</si>
  <si>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</si>
  <si>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</si>
  <si>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</si>
  <si>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</si>
  <si>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</si>
  <si>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</si>
  <si>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</si>
  <si>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</si>
  <si>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</si>
  <si>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</si>
  <si>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</si>
  <si>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</si>
  <si>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</si>
  <si>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</si>
  <si>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</si>
  <si>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</si>
  <si>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</si>
  <si>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</si>
  <si>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https://www.mspbank.ru/credit/mono-cities/</t>
  </si>
  <si>
    <t>https://www.mspbank.ru/credit/agropark/?SUM_FROM=5000000&amp;TARGET=67&amp;MONTHS_TO=1&amp;SUM_TO=5000000&amp;SPECIAL=78&amp;ID%5B0%5D=1304&amp;ID%5B1%5D=1305</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</si>
  <si>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</si>
  <si>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</si>
  <si>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</si>
  <si>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</si>
  <si>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</si>
  <si>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</si>
  <si>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</si>
  <si>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</si>
  <si>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</si>
  <si>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</si>
  <si>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</si>
  <si>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</si>
  <si>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</si>
  <si>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</si>
  <si>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</si>
  <si>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</si>
  <si>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</si>
  <si>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</si>
  <si>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</si>
  <si>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</si>
  <si>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</si>
  <si>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</si>
  <si>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</si>
  <si>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</si>
  <si>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</si>
  <si>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</si>
  <si>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</si>
  <si>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</si>
  <si>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</si>
  <si>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</si>
  <si>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</si>
  <si>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</si>
  <si>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</si>
  <si>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</si>
  <si>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</si>
  <si>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</si>
  <si>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</si>
  <si>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</si>
  <si>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</si>
  <si>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</si>
  <si>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</si>
  <si>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</si>
  <si>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</si>
  <si>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</si>
  <si>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</si>
  <si>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</si>
  <si>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</si>
  <si>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</si>
  <si>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</si>
  <si>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</si>
  <si>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</si>
  <si>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</si>
  <si>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</si>
  <si>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</si>
  <si>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</si>
  <si>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</si>
  <si>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</si>
  <si>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</si>
  <si>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</si>
  <si>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</si>
  <si>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</si>
  <si>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</si>
  <si>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</si>
  <si>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</si>
  <si>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</si>
  <si>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</si>
  <si>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</si>
  <si>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</si>
  <si>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</si>
  <si>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</si>
  <si>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</si>
  <si>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</si>
  <si>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</si>
  <si>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</si>
  <si>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</si>
  <si>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</si>
  <si>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</si>
  <si>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</si>
  <si>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</si>
  <si>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</si>
  <si>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</si>
  <si>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</si>
  <si>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</si>
  <si>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</si>
  <si>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</si>
  <si>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</si>
  <si>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</si>
  <si>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</si>
  <si>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</si>
  <si>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</si>
  <si>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</si>
  <si>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</si>
  <si>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</si>
  <si>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</si>
  <si>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</si>
  <si>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</si>
  <si>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</si>
  <si>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</si>
  <si>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</si>
  <si>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</si>
  <si>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</si>
  <si>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</si>
  <si>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http://www.mkrf.ru/about/departments/departament_gosudarstvennoy_podderzhki_iskusstva_i_narodnogo_tvorchestva/activities/441543/?sphrase_id=2172385</t>
  </si>
  <si>
    <t>http://www.mkrf.ru/documents/o-predostavlenii-subsidii-byudzhetu-subekta-rossiyskoy-federatsii-iz-federalnogo-byudzheta-na-obespe-190117/?sphrase_id=2172399</t>
  </si>
  <si>
    <t>http://www.mkrf.ru/documents/subsidiya-na-podderzhku-otrasli-kultury/?sphrase_id=2172399</t>
  </si>
  <si>
    <t>Минздрав</t>
  </si>
  <si>
    <t>Минстрой</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</si>
  <si>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</si>
  <si>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</si>
  <si>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</si>
  <si>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</si>
  <si>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</si>
  <si>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</si>
  <si>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</si>
  <si>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</si>
  <si>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</si>
  <si>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</si>
  <si>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</si>
  <si>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</si>
  <si>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</si>
  <si>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</si>
  <si>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</si>
  <si>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</si>
  <si>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</si>
  <si>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Минкультуры</t>
  </si>
  <si>
    <t>Поддержка социальной сферы</t>
  </si>
  <si>
    <t>на поддержку экспортной деятельности</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</si>
  <si>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</si>
  <si>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</si>
  <si>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Поддержка развития социальной сферы, городских пространств</t>
  </si>
  <si>
    <t>Развитие материально - технической базы учреждений социальной сферы, городского пространства</t>
  </si>
  <si>
    <t>Поддержка создания и (или) развития индустриальных, промышленных парков, технопарков, инфраструктуры поддержки СМП, предпринимательства</t>
  </si>
  <si>
    <t>Гранты на развитие НКО, СМП</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</si>
  <si>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</si>
  <si>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</si>
  <si>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</si>
  <si>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</si>
  <si>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</si>
  <si>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</si>
  <si>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</si>
  <si>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</si>
  <si>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</si>
  <si>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</si>
  <si>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</si>
  <si>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</si>
  <si>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</si>
  <si>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</si>
  <si>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</si>
  <si>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</si>
  <si>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</si>
  <si>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</si>
  <si>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</si>
  <si>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</si>
  <si>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</si>
  <si>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</si>
  <si>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</si>
  <si>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</si>
  <si>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</si>
  <si>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</si>
  <si>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</si>
  <si>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</si>
  <si>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</si>
  <si>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</si>
  <si>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</si>
  <si>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</si>
  <si>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</si>
  <si>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</si>
  <si>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</si>
  <si>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</si>
  <si>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</si>
  <si>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</si>
  <si>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</si>
  <si>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</si>
  <si>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</si>
  <si>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</si>
  <si>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</si>
  <si>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</si>
  <si>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</si>
  <si>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</si>
  <si>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</si>
  <si>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</si>
  <si>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</si>
  <si>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</si>
  <si>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</si>
  <si>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</si>
  <si>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</si>
  <si>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</si>
  <si>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</si>
  <si>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</si>
  <si>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</si>
  <si>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</si>
  <si>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</si>
  <si>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</si>
  <si>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</si>
  <si>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</si>
  <si>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</si>
  <si>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</si>
  <si>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</si>
  <si>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</si>
  <si>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</si>
  <si>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</si>
  <si>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</si>
  <si>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</si>
  <si>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</si>
  <si>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</si>
  <si>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</si>
  <si>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</si>
  <si>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</si>
  <si>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</si>
  <si>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</si>
  <si>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</si>
  <si>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</si>
  <si>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</si>
  <si>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</si>
  <si>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</si>
  <si>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</si>
  <si>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</si>
  <si>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</si>
  <si>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</si>
  <si>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</si>
  <si>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</si>
  <si>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</si>
  <si>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</si>
  <si>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</si>
  <si>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</si>
  <si>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</si>
  <si>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</si>
  <si>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</si>
  <si>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</si>
  <si>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</si>
  <si>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</si>
  <si>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</si>
  <si>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</si>
  <si>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</si>
  <si>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</si>
  <si>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 xml:space="preserve">Минпросвещения России </t>
  </si>
  <si>
    <t>Минтруд</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</si>
  <si>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</si>
  <si>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На привлечение, переобучение, повышение квалификации трудовых ресурсов</t>
  </si>
  <si>
    <t>38, 40</t>
  </si>
  <si>
    <t>53, 54, 55</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</si>
  <si>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</si>
  <si>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</si>
  <si>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Одна мера поддержки может предусматривать несколько направлений.</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</si>
  <si>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</si>
  <si>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</si>
  <si>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</si>
  <si>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http://frprf.ru/zaymy/markirovka-lekarstv/</t>
  </si>
  <si>
    <t>http://frprf.ru/zaymy/tsifrovizatsiya-promyshlennosti/</t>
  </si>
  <si>
    <t>http://frprf.ru/zaymy/proizvoditelnost-truda/</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</si>
  <si>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</si>
  <si>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</si>
  <si>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</si>
  <si>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</si>
  <si>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</si>
  <si>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</si>
  <si>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</si>
  <si>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</si>
  <si>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</si>
  <si>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</si>
  <si>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</si>
  <si>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</si>
  <si>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</si>
  <si>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</si>
  <si>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</si>
  <si>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</si>
  <si>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</si>
  <si>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</si>
  <si>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</si>
  <si>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</si>
  <si>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</si>
  <si>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</si>
  <si>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</si>
  <si>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</si>
  <si>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https://gisp.gov.ru/support-measures/list/9212548/</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</si>
  <si>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</si>
  <si>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</si>
  <si>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</si>
  <si>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</si>
  <si>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</si>
  <si>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</si>
  <si>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</si>
  <si>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</si>
  <si>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</si>
  <si>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</si>
  <si>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</si>
  <si>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</si>
  <si>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</si>
  <si>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</si>
  <si>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</si>
  <si>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</si>
  <si>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</si>
  <si>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</si>
  <si>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</si>
  <si>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</si>
  <si>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</si>
  <si>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</si>
  <si>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</si>
  <si>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</si>
  <si>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</si>
  <si>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</si>
  <si>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</si>
  <si>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</si>
  <si>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</si>
  <si>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</si>
  <si>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</si>
  <si>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</si>
  <si>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</si>
  <si>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</si>
  <si>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</si>
  <si>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</si>
  <si>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</si>
  <si>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</si>
  <si>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</si>
  <si>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</si>
  <si>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</si>
  <si>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</si>
  <si>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</si>
  <si>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</si>
  <si>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</si>
  <si>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</si>
  <si>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</si>
  <si>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</si>
  <si>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</si>
  <si>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</si>
  <si>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</si>
  <si>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</si>
  <si>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</si>
  <si>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</si>
  <si>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</si>
  <si>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</si>
  <si>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</si>
  <si>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</si>
  <si>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</si>
  <si>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</si>
  <si>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</si>
  <si>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</si>
  <si>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</si>
  <si>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</si>
  <si>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</si>
  <si>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</si>
  <si>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</si>
  <si>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</si>
  <si>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</si>
  <si>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</si>
  <si>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</si>
  <si>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</si>
  <si>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</si>
  <si>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</si>
  <si>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</si>
  <si>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</si>
  <si>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</si>
  <si>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</si>
  <si>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</si>
  <si>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</si>
  <si>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</si>
  <si>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</si>
  <si>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Характеристика меры поддержки</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</si>
  <si>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</si>
  <si>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</si>
  <si>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https://minvr.ru/activity/</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</si>
  <si>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</si>
  <si>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</si>
  <si>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</si>
  <si>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</si>
  <si>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</si>
  <si>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</si>
  <si>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</si>
  <si>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</si>
  <si>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</si>
  <si>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</si>
  <si>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</si>
  <si>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</si>
  <si>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</si>
  <si>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</si>
  <si>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</si>
  <si>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</si>
  <si>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</si>
  <si>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</si>
  <si>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</si>
  <si>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</si>
  <si>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</si>
  <si>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</si>
  <si>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</si>
  <si>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</si>
  <si>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</si>
  <si>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</si>
  <si>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</si>
  <si>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</si>
  <si>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</si>
  <si>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</si>
  <si>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</si>
  <si>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</si>
  <si>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</si>
  <si>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</si>
  <si>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</si>
  <si>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</si>
  <si>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</si>
  <si>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</si>
  <si>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</si>
  <si>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</si>
  <si>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</si>
  <si>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</si>
  <si>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</si>
  <si>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</si>
  <si>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</si>
  <si>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</si>
  <si>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</si>
  <si>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</si>
  <si>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</si>
  <si>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</si>
  <si>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</si>
  <si>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</si>
  <si>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</si>
  <si>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</si>
  <si>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</si>
  <si>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</si>
  <si>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</si>
  <si>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</si>
  <si>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</si>
  <si>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</si>
  <si>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</si>
  <si>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</si>
  <si>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</si>
  <si>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</si>
  <si>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</si>
  <si>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</si>
  <si>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</si>
  <si>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</si>
  <si>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</si>
  <si>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</si>
  <si>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</si>
  <si>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</si>
  <si>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</si>
  <si>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</si>
  <si>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 xml:space="preserve">гарантии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</si>
  <si>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</si>
  <si>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</si>
  <si>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</si>
  <si>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</si>
  <si>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</si>
  <si>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</si>
  <si>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 xml:space="preserve">модернизация действующего предприятия / создание нового бизнеса </t>
  </si>
  <si>
    <t>кредитование</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</si>
  <si>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</si>
  <si>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</si>
  <si>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</si>
  <si>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</si>
  <si>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 xml:space="preserve">Субсидирование процентных ставок по экспортным кредитам, предоставляемым коммерческими банками
</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</si>
  <si>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</si>
  <si>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</si>
  <si>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</si>
  <si>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</si>
  <si>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 xml:space="preserve">консультирование </t>
  </si>
  <si>
    <t>ИП/ЮЛ</t>
  </si>
  <si>
    <t>поддержка экспорта</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</si>
  <si>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</si>
  <si>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</si>
  <si>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</si>
  <si>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21, 30, 31, 32, 43, 46, 49</t>
  </si>
  <si>
    <t>13, 14, 16,</t>
  </si>
  <si>
    <r>
      <t xml:space="preserve">15, </t>
    </r>
    <r>
      <rPr>
        <i/>
        <u/>
        <sz val="13"/>
        <color theme="1"/>
        <rFont val="Times New Roman"/>
        <family val="1"/>
        <charset val="204"/>
      </rPr>
      <t>26,</t>
    </r>
    <r>
      <rPr>
        <b/>
        <sz val="13"/>
        <color theme="1"/>
        <rFont val="Times New Roman"/>
        <family val="1"/>
        <charset val="204"/>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</si>
  <si>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</si>
  <si>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</si>
  <si>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</si>
  <si>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</si>
  <si>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</si>
  <si>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</si>
  <si>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</si>
  <si>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</si>
  <si>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</si>
  <si>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</si>
  <si>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</si>
  <si>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</si>
  <si>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</si>
  <si>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</si>
  <si>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авиационная промышленность</t>
  </si>
  <si>
    <t xml:space="preserve"> - судостроение</t>
  </si>
  <si>
    <t xml:space="preserve"> - фармакология, производство медицинских изделий</t>
  </si>
  <si>
    <t>45, 47, 48</t>
  </si>
  <si>
    <t>46, 49</t>
  </si>
  <si>
    <t xml:space="preserve"> - ОПК</t>
  </si>
  <si>
    <t>97, 98</t>
  </si>
  <si>
    <t xml:space="preserve"> - радиоэлектроника</t>
  </si>
  <si>
    <t>на уплату процентов по кредитам, выплату купонного дохода, лизинговые платежи</t>
  </si>
  <si>
    <t xml:space="preserve">10, 11, 12, 18, 19, 22, 23, 24, 28, 35, 39, 41, 44, 50 </t>
  </si>
  <si>
    <t>Всего</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</si>
  <si>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</si>
  <si>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</si>
  <si>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 xml:space="preserve">27, 33, 34, 45, 47, 48 </t>
  </si>
  <si>
    <t xml:space="preserve"> - поддержка промпарков, промышленных кластеров, </t>
  </si>
  <si>
    <t>Поддержка создания и (или) развития инфраструктуры  индустриальных (промышленных) парков, технопарковв</t>
  </si>
  <si>
    <t>Субсидирование понесенных организациями части затрат (кроме обучения)</t>
  </si>
  <si>
    <t>ИП / ЮЛ / НКО / субъект РФ / учреждения социальной сферы</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</si>
  <si>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</si>
  <si>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</si>
  <si>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http://xn--80afd4affbbat.xn--p1ai/work/products/invest-projects/</t>
  </si>
  <si>
    <t>http://xn--80afd4affbbat.xn--p1ai/work/products/project-office/</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</si>
  <si>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</si>
  <si>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</si>
  <si>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</si>
  <si>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</si>
  <si>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http://www.fond-kino.ru/news/fond-kino-obavlaet-sbor-zaavok-na-podderzku-modernizacii-kinozalov-v-2019-godu/</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</si>
  <si>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</si>
  <si>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</si>
  <si>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</si>
  <si>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</si>
  <si>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</si>
  <si>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</si>
  <si>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</si>
  <si>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http://www.minkavkaz.gov.ru/ministry/activities/government-programs-fcp/46/
http://krskfo.ru/procedura</t>
  </si>
  <si>
    <t>Минкавказа России, Корпорация развития Северного Кавказа</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</si>
  <si>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</si>
  <si>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</si>
  <si>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</si>
  <si>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https://gisp.gov.ru/support-measures/list/6476169/</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</si>
  <si>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</si>
  <si>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</si>
  <si>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</si>
  <si>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</si>
  <si>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</si>
  <si>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</si>
  <si>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</si>
  <si>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</si>
  <si>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</si>
  <si>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</si>
  <si>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</si>
  <si>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</si>
  <si>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</si>
  <si>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</si>
  <si>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</si>
  <si>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</si>
  <si>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</si>
  <si>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</si>
  <si>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</si>
  <si>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</si>
  <si>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</si>
  <si>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</si>
  <si>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</si>
  <si>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</si>
  <si>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</si>
  <si>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</si>
  <si>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</si>
  <si>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</si>
  <si>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</si>
  <si>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</si>
  <si>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</si>
  <si>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https://www.rosminzdrav.ru/poleznye-resursy/vedomstvennaya-tselevaya-programma-razvitie-materialno-tehnicheskoy-bazy-detskih-poliklinik-i-detskih-poliklinicheskih-otdeleniy-meditsinskih-organizatsiy</t>
  </si>
  <si>
    <t xml:space="preserve">Федеральный закон от 24.07.2007 № 209-ФЗ (ред. от 27.12.2018) "О развитии малого и среднего предпринимательства в Российской Федерации"
</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</si>
  <si>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</si>
  <si>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</si>
  <si>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</si>
  <si>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</si>
  <si>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</si>
  <si>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</si>
  <si>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</si>
  <si>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Свод финансирования, предусмотренного в рамках Закона о федеральном бюджете</t>
  </si>
  <si>
    <t>Единый перечень мер поддержки монопрофильных муниципальных образований Российской Федерации (первая страница продолжения)</t>
  </si>
  <si>
    <t>https://www.mspbank.ru/credit/
https://corpmsp.ru/bankam/programma_stimulir/</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</si>
  <si>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</si>
  <si>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http://mcx.ru/activity/state-support/measures/subsidy-credit-2017/</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</si>
  <si>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</si>
  <si>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</si>
  <si>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</si>
  <si>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</si>
  <si>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</si>
  <si>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</si>
  <si>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 xml:space="preserve">Субсидии производителям сельскохозяйственной техники с целью снижения ее стоимости для сельхозтоваропроизводителей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</si>
  <si>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</si>
  <si>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</si>
  <si>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</si>
  <si>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</si>
  <si>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</si>
  <si>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</si>
  <si>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62, 63</t>
  </si>
  <si>
    <t>65, 66, 67, 68, 69, 70, 71, 72, 73</t>
  </si>
  <si>
    <r>
      <t xml:space="preserve">74, </t>
    </r>
    <r>
      <rPr>
        <b/>
        <sz val="13"/>
        <color theme="1"/>
        <rFont val="Times New Roman"/>
        <family val="1"/>
        <charset val="204"/>
      </rPr>
      <t xml:space="preserve">75, </t>
    </r>
    <r>
      <rPr>
        <i/>
        <u/>
        <sz val="13"/>
        <color theme="1"/>
        <rFont val="Times New Roman"/>
        <family val="1"/>
        <charset val="204"/>
      </rPr>
      <t>76, 77, 78</t>
    </r>
  </si>
  <si>
    <t>80, 81, 82, 83, 84</t>
  </si>
  <si>
    <r>
      <t xml:space="preserve">85, </t>
    </r>
    <r>
      <rPr>
        <b/>
        <sz val="13"/>
        <color theme="1"/>
        <rFont val="Times New Roman"/>
        <family val="1"/>
        <charset val="204"/>
      </rPr>
      <t xml:space="preserve">86, </t>
    </r>
    <r>
      <rPr>
        <i/>
        <u/>
        <sz val="13"/>
        <color theme="1"/>
        <rFont val="Times New Roman"/>
        <family val="1"/>
        <charset val="204"/>
      </rPr>
      <t>87, 88</t>
    </r>
  </si>
  <si>
    <t>89, 90, 91, 92</t>
  </si>
  <si>
    <t>93, 94</t>
  </si>
  <si>
    <t>103, 104, 105, 106, 107, 108, 109</t>
  </si>
  <si>
    <t>110, 111, 112</t>
  </si>
  <si>
    <t>54, 56, 58</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</si>
  <si>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</si>
  <si>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</si>
  <si>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</si>
  <si>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</si>
  <si>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</si>
  <si>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</si>
  <si>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</si>
  <si>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</si>
  <si>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</si>
  <si>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</si>
  <si>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</si>
  <si>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</si>
  <si>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</si>
  <si>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</si>
  <si>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</si>
  <si>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</si>
  <si>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</si>
  <si>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Минпросвещение России 
Федеральное агентство по делам молодежи
</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</si>
  <si>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</si>
  <si>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</si>
  <si>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</si>
  <si>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</si>
  <si>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</si>
  <si>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</si>
  <si>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</si>
  <si>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</si>
  <si>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</si>
  <si>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</si>
  <si>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</si>
  <si>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</si>
  <si>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</si>
  <si>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https://digital.gov.ru/ru/activity/directions/878/</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</si>
  <si>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</si>
  <si>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14.11.2014 № 1200</t>
  </si>
  <si>
    <t xml:space="preserve">Постановление Правительства РФ от 15.01.2014 № 30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</si>
  <si>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производство транспортных средств в режиме промышленной сборки;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№708 "О специальных инвестиционных контрактах для отдельных отраслей промышленности".</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</si>
  <si>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</si>
  <si>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Юридические лица, зарегистрированные на территории Российской Федерации, являющимся производителями колесных транспортных средств либо узлов и агрегатов к ним, на компенсацию до 90 процентов затрат на закупку комплектующих (изделий и полуфабрикатов) в целях производства колесных транспортных средств либо узлов и агрегатов к ним в режиме промышленной сборки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</si>
  <si>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Постановление Правительства РФ от 26.10.2018 №1278 (ред. от 01.07.2019)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</si>
  <si>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</si>
  <si>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15.04.2014 № 316 (ред. от 22.05.2019) "Об утверждении государственной программы Российской Федерации "Экономическое развитие и инновационная экономика"
</t>
  </si>
  <si>
    <t>Постановление Правительства РФ от 15.01.2014 № 32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</si>
  <si>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 осуществляет производство транспортных средств в режиме промышленной сборки; -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t>
  </si>
  <si>
    <t xml:space="preserve">Постановление Правительства РФ от 15.01.2014 № 31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</si>
  <si>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Постановление Правительства РФ от 10.05.2017 №547 (ред. от 11.07.2019)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</si>
  <si>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Постановление Правительства РФ от 10.05.2017 №547 (ред. от 11.07.2019)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</si>
  <si>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Порядок предоставления субсидии определен Постановлением Правительства РФ от 10.05.2017 №547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</si>
  <si>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Производитель, включенный в реестр получателей субсидии или лист ожидания, осуществляющий производство продукции, соответствующей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 и классифицируемой в соответствии с Общероссийским классификатором продукции по видам экономической деятельности (ОКПД 2) кодами 22.29.29.190, 25.29.1, 25.91.11, 28.13.12, 28.13.14.190, 28.13.21, 28.22.14.125, 28.22.14.151, 28.22.14.159, 28.22.15.110, из 28.22.15.120 (электропогрузчики), 28.22.17.111, 28.22.17.112, 28.22.17.113, 28.22.17.114, 28.22.17.115, 28.22.17.116, 28.22.17.119, 28.22.17.120, 28.22.17.190, 28.22.18.261, 28.22.18.264, 28.22.18.320, 28.25.11.110, 28.25.13.110, 28.25.14.112, 28.25.14.129, 28.29.12, 28.29.21, 28.29.31.110, 28.29.31.120, 28.29.31.130, 28.29.39, 28.29.41, 28.29.43, 28.29.50, из 28.30 (машины и оборудование для лесного хозяйства), 28.30.81, 28.30.82, 28.30.83, 28.30.84, 28.30.85, 28.30.86.110, 28.30.86.120, 28.30.86.140, 28.92.21.110, 28.92.21.120, 28.92.22.110, 28.92.22.120, 28.92.24.110, 28.92.24.120, 28.92.25.000, 28.92.26.110, 28.92.26.120, 28.92.27.110, 28.92.27.120, 28.92.27.190, 28.92.29.000, 28.92.30.150, из 28.92.30.160 (асфальтоукладчики), из 28.92.40.120 (машины для дробления грунта, камня, руды и прочих минеральных веществ самоходные), из 28.92.40.133 (асфальтобетоносмесительные установки), 28.92.50.000, 28.93.1 (кроме 28.93.19), 28.93.2, из 28.99.39.190 (оборудование для распределения жидких и сыпучих противогололедных реагентов), 29.10.51.000, 29.10.52.110, 29.10.52.130, 29.10.52.190, 29.10.59.110, 29.10.59.120, 29.10.59.130, 29.10.59.140, 29.10.59.220, 29.10.59.230, 29.10.59.240, 29.10.59.250, 29.10.59.270, 29.10.59.280, 29.10.59.310, 29.10.59.320, 29.10.59.390, 29.20.23.114, 29.20.23.120, 29.20.23.130, 29.20.23.190, 30.92.10.
</t>
  </si>
  <si>
    <t xml:space="preserve">Субсидия предоставляется производителю при выполнении следующих условий:
а) продукция произведена не ранее 1 января года, предшествующего календарному году, в котором был заключен договор купли-продажи такой продукции;
б) договор купли-продажи заключен не ранее 1 июля года, предшествующего текущему финансовому году, поставка продукции по которому осуществлена покупателю не ранее 1 октября года, предшествующего текущему финансовому году;
в) покупателю продукции в соответствии с договором купли-продажи предоставлена скидка;
г) сведения о производителе, предусмотренные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размещены в государственной информационной системе промышленности в информационно-телекоммуникационной сети "Интернет";
д) субсидия в отношении договоров купли-продажи, соответствующих подпункту "б" настоящего пункта, поставка продукции по которым осуществлена покупателю до 1 января текущего финансового года, предоставляется при условии наличия в комплекте документов, представляемых в соответствии с пунктом 17 настоящих Правил, заявок на предоставление субсидии в отношении договоров купли-продажи, заключенных в текущем финансовом году, поставка продукции по которым покупателю осуществлена в текущем финансовом году;
е) производителю ранее не предоставлялась субсидия в отношении той же единицы продукции, при приобретении которой покупателю была предоставлена скидка в соответствии с договорами купли-продажи.
Для получения субсидии производитель представляет в Министерство промышленности и торговли Российской Федерации не чаще одного раза в квартал и не позднее 1 декабря заявление о предоставлении субсидии по форме, приведенной в соглашении о предоставлении субсидии, подписанное руководителем (уполномоченным лицом с представлением документов, подтверждающих полномочия указанного лица) производителя
</t>
  </si>
  <si>
    <t xml:space="preserve">Постановление Правительства РФ от 21.01.2014 № 42 (ред. от 11.06.2019)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</si>
  <si>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 xml:space="preserve">Постановление Правительства РФ от 14.03.2018 №254 (ред. от 15.05.2019)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</si>
  <si>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и Арктики сроки в Министерство Российской Федерации по развитию Дальнего Востока и Акрктики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и Арктики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</si>
  <si>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Постановление Правительства РФ от 16.10.2014 № 1055 (ред. от 13.06.2019)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15.06.2019)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</si>
  <si>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Постановление Правительства РФ от 22.11.2011 № 964 (ред. от 15.06.2019)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</si>
  <si>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</si>
  <si>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</si>
  <si>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</si>
  <si>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</si>
  <si>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Постановление Правительства Российской Федерации от 30.12.2017 №1710 (ред. от 07.05.2019)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</si>
  <si>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26.12.2017 № 1642 (ред. от 11.06.2019)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</si>
  <si>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Постановление Правительства РФ от 26.12.2017 № 1642 (ред. от 11.06.2019) "Об утверждении государственной программы Российской Федерации "Развитие образования"</t>
  </si>
  <si>
    <t xml:space="preserve">Постановление Правительства РФ от 15.04.2014 №302 (ред. от 29.03.2019) "Об утверждении государственной программы Российской Федерации "Развитие физической культуры и спорта"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</si>
  <si>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</si>
  <si>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</si>
  <si>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УТРАТИЛО СИЛУ С 02.08.2019</t>
  </si>
  <si>
    <t>Субсидирование части затрат, связанных с сертификацией продукции на внешних рынках при реализации инвестиционных проектов
УТРАТИЛО СИЛУ С 02.08.2019</t>
  </si>
  <si>
    <t>Стандарт Фонда развития промышленности №СФ-И-51 (ред. 3.1.) (утвержден Наблюдательным советом Фонда развития промышленности 21.09.2018)</t>
  </si>
  <si>
    <t xml:space="preserve"> Стандарт Фонда развития промышленности №СФ-И-55 (ред. 3.1.) (утвержден Наблюдательным советом Фонда развития промышленности 21.09.2018)</t>
  </si>
  <si>
    <t xml:space="preserve"> Стандарт Фонда развития промышленности №СФ-И-51 (ред. 3.1.)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</si>
  <si>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</si>
  <si>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</si>
  <si>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(ред. 2.1) (утвержден Наблюдательным советом Фонда развития промышленности 21.09.2018)</t>
  </si>
  <si>
    <t xml:space="preserve"> Постановление Правительства РФ от 06.09.2018 №1063 (ред. от 06.05.2019)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</si>
  <si>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Постановление Правительства РФ от 12.01.2017 № 2 (ред. от 21.05.2019)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</si>
  <si>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31.08.2016 № 865</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</si>
  <si>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13.05.2016 № 412.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</si>
  <si>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04.11.2014 № 1162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</si>
  <si>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25.09.2017 №1158</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</si>
  <si>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 декабря 2013 г. № 1312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</si>
  <si>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18.01.2017г. № 27</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</si>
  <si>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11.08.2015 № 831</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</si>
  <si>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28.01.2016 №41.</t>
  </si>
  <si>
    <t>Федеральный закон от 24.07.2007 № 209-ФЗ «О развитии малого и среднего предпринимательства в Российской Федерации»</t>
  </si>
  <si>
    <t xml:space="preserve">Постановление Правительства РФ от 03.01.2014 №3 (ред. от 01.08.2019)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</si>
  <si>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ВСЕГО</t>
  </si>
  <si>
    <t xml:space="preserve">Название Фонда </t>
  </si>
  <si>
    <t>Учредитель</t>
  </si>
  <si>
    <t>Приоритетные направления и основные продукты</t>
  </si>
  <si>
    <t xml:space="preserve">Вагит Алекперов, Президент ПАО «ЛУКОЙЛ». </t>
  </si>
  <si>
    <t>Благотворительный фонд Елены и Геннадия Тимченко</t>
  </si>
  <si>
    <t>Елена и Геннадий Тимченко («Волга групп»)</t>
  </si>
  <si>
    <t>Благотворительный фонд Владимира Потанина</t>
  </si>
  <si>
    <t>Владимир Потанин, Президент, председатель правления ПАО «ГМК Норильский никель»</t>
  </si>
  <si>
    <t xml:space="preserve">Благотворительный фонд «Искусство, наука и спорт» </t>
  </si>
  <si>
    <t>Алишер Усманов, основной акционер группы компаний USM Holdings, Металлоивест</t>
  </si>
  <si>
    <t>Михаил и Ирина Прохоровы</t>
  </si>
  <si>
    <t>Игорь и Екатерина Рыбаковы (корпорация Технониколь)</t>
  </si>
  <si>
    <t>№</t>
  </si>
  <si>
    <t xml:space="preserve">Фонд региональных социальных программ «Наше будущее»
</t>
  </si>
  <si>
    <t xml:space="preserve">Приоритеты: 
1. Образование (стипендиальные и грантовые программы для студентов и преподавателей)
2. Культура (системная поддержка музейных лидеров в целях сделать музеи центрами культурного, социального и экономического развития регионов)
3. Развитие Филантропии (Фонды целевого капитала, Центры знаний по целевым капиталам, Центры социальных инноваций в сфере культуры.)
Основной продукт:
1. Грантовый конкурс проектов, направленных на развитие местных музеев, музейных специалистов. 
участники: музеи – НКО (государственные и частные)
5 номинаций (сумма гранта от 2 до 5 млн. руб.) 
Конкурсная документация:
http://museum.fondpotanin.ru/museumsanfrontier/museum4_0
</t>
  </si>
  <si>
    <t xml:space="preserve">Грантовых конкурсов нет. Фонд поддерживает уникальные крупные проекты, знаковые событиям в культурной, научной, спортивной жизни общества.
Приоритеты: 
1) Культура и искусство
2) Наука и образование
3) Спорт (совместные проекты с Олимпийский комитет России, Федерация фехтования России, Российский Футбольный Союз, Всероссийская федерация волейбола, Всероссийская федерация гребли на байдарках и каноэ, «Ассоциация зимних олимпийских видов спорта», II Всемирные Игры боевых искусств)
4) Социальная сфера (сироты, дети с ОВЗ)
</t>
  </si>
  <si>
    <t xml:space="preserve">Благотворительный фонд культурных инициатив
</t>
  </si>
  <si>
    <t xml:space="preserve">Приоритеты: 
1. Наука, образование и просвещение (грантовые программы для студентов и молодых учёных)
2. Культура и искусство (поддержка программ развития библиотек)
Основные продукты: 
1.Грантовый конкурс спектаклей, а также специально созданных театральных произведений (перформансов, читок, спектаклей-инсталляций, театральных бродилок и др);  участники: все государственные и негосударственные организации;
сумма гранта: до 1,5 млн. руб.
Конкурсная документация:
http://www.prokhorovfund.ru/projects/contest/20/4007/   
2.Грантовый конкурс социокультурных и образовательных проектов библиотек. 
участники: библиотеки всех уровней и любого подчинения;
сумма гранта: 300-800 тыс. руб.
Конкурсная документация:
http://www.prokhorovfund.ru/projects/contest/84/4009/  </t>
  </si>
  <si>
    <t xml:space="preserve">Рыбаков Фонд
</t>
  </si>
  <si>
    <t xml:space="preserve">Приоритет: 
Поддержка образовательных проектов в школах. Концепция «Школа — центр социума».
Прежние приоритеты: 
1) Поддержка предпринимательства (грантовая программа по развитию молодёжного предпринимательства) 
http://preactum.ru/  
2) Образование (гратовые программы для проектов в сфере до-школьного образования, он-лайн образования) 
https://konkurs.rybakovfond.ru/  
3) Развитие некоммерческого сектора (Акселератор для ИТ-проектов в некоммерческом секторе, наставничество, женское предпринимательство) 
http://go.philtech.ru/ </t>
  </si>
  <si>
    <t xml:space="preserve">Фонд «Вольное дело» 
</t>
  </si>
  <si>
    <t xml:space="preserve">Олег Дерипаска, компания «РУСАЛ»
</t>
  </si>
  <si>
    <r>
      <t xml:space="preserve">Приоритеты: 
1) Защита животных (строительство приютов для бездомных животных)
</t>
    </r>
    <r>
      <rPr>
        <sz val="11"/>
        <color theme="1"/>
        <rFont val="Calibri"/>
        <family val="2"/>
        <charset val="204"/>
        <scheme val="minor"/>
      </rPr>
      <t xml:space="preserve">2) Культура (поддерживает московские театры, участвует в возрождении памятников православной архитектуры и культуры) </t>
    </r>
    <r>
      <rPr>
        <sz val="11"/>
        <color theme="1"/>
        <rFont val="Calibri"/>
        <family val="2"/>
        <charset val="204"/>
        <scheme val="minor"/>
      </rPr>
      <t xml:space="preserve">
3) Наука (грантовые программы для исследователей)
</t>
    </r>
    <r>
      <rPr>
        <sz val="11"/>
        <color theme="1"/>
        <rFont val="Calibri"/>
        <family val="2"/>
        <charset val="204"/>
        <scheme val="minor"/>
      </rPr>
      <t>4) Образование (ранняя профориентация, поддержка инженерно-технического образования)</t>
    </r>
  </si>
  <si>
    <t xml:space="preserve">Приоритет. Социальное предпринимательство (беспроцентные займы, нефинансовые меры поддержки)
http://www.nb-fund.ru/social-business-support/ 
 Социальное предпринимательство достаточно гибкая тема, где могут быть пересечения: это может быть и бизнес направленный на трудоустройство социально-незащищённых граждан, и бизнес направленный на развитие территории (именно трудоустройство местных жителей в маленьком депрессивном городе).  
Основной продукт: 
1. Беспроцентные займы для проектов социальных предпринимателей: 
Участники конкурса – НКО и субъекты МСП; 
от 10 до 40 млн. руб. (действующий бизнес, устойчива; экономическая модель, благополучатели более 1 000 чел.);
от 2 до 10 млн. руб. (действующий бизнес); 
2 млн. руб. (стартапы);
срок до 10 лет;
обеспечение;
20 % собственных средств инициатора проекта.
Конкурсная документация:
http://konkurs.nb-fund.ru/documents/
</t>
  </si>
  <si>
    <t>Информация о некоммерческих фондах</t>
  </si>
  <si>
    <r>
      <t xml:space="preserve">Приоритетные направления:
1. Поддержка социокультурных проектов в малых городов (население до 50 тыс. человек). 
2. Активное долголетие. 
3. Профилактика социального сиротства.
4. Детский спорт (хоккей, следж-хоккей, шахматы).
Основные продукты:
1. </t>
    </r>
    <r>
      <rPr>
        <sz val="11"/>
        <color theme="1"/>
        <rFont val="Calibri"/>
        <family val="2"/>
        <charset val="204"/>
        <scheme val="minor"/>
      </rPr>
      <t xml:space="preserve">Грантовый конкурс проектов, направленных на повышение качества жизни людей старшего возраста. </t>
    </r>
    <r>
      <rPr>
        <sz val="11"/>
        <color theme="1"/>
        <rFont val="Calibri"/>
        <family val="2"/>
        <charset val="204"/>
        <scheme val="minor"/>
      </rPr>
      <t xml:space="preserve">
участники: СО НКО, бюджетные организации, инициативные группы граждан;
сумма гранта: 150 тыс. руб. (организации) и 25 тыс. руб. (инициативные группы);
конкурс проводится через региональных операторов
Дополнительная информация: 
https://www.aktivnoepokolenie.ru/ 
2.</t>
    </r>
    <r>
      <rPr>
        <sz val="11"/>
        <color theme="1"/>
        <rFont val="Calibri"/>
        <family val="2"/>
        <charset val="204"/>
        <scheme val="minor"/>
      </rPr>
      <t xml:space="preserve"> Грантовый конкурс проектов, направленных на повышение доступности массового детского спорта (хоккей, следж-хоккей, шахматы)</t>
    </r>
    <r>
      <rPr>
        <sz val="11"/>
        <color theme="1"/>
        <rFont val="Calibri"/>
        <family val="2"/>
        <charset val="204"/>
        <scheme val="minor"/>
      </rPr>
      <t xml:space="preserve">
Дополнительная информация о программе «Добрый лёд»: 
http://dobroled.ru/      
3. </t>
    </r>
    <r>
      <rPr>
        <sz val="11"/>
        <color theme="1"/>
        <rFont val="Calibri"/>
        <family val="2"/>
        <charset val="204"/>
        <scheme val="minor"/>
      </rPr>
      <t>Грантовая поддержка инноваций и методик с доказанной эффективностью, направленных на работу с кризисными семьями и профилактику социального сиротства</t>
    </r>
    <r>
      <rPr>
        <sz val="11"/>
        <color theme="1"/>
        <rFont val="Calibri"/>
        <family val="2"/>
        <charset val="204"/>
        <scheme val="minor"/>
      </rPr>
      <t xml:space="preserve">
участники: НКО, государственные и муниципальные учреждения
цель: поддержка и распространение лучших практик в сфере семейного устройства и профилактики социального сиротства и защиты детства 
размер гранта от 0,8 до 1,5 млн. руб.
Конкурсная документация:
http://deti.timchenkofoundation.org/dokumenty-konkursa-semejnaya-gavan/ 
4. </t>
    </r>
    <r>
      <rPr>
        <sz val="11"/>
        <color theme="1"/>
        <rFont val="Calibri"/>
        <family val="2"/>
        <charset val="204"/>
        <scheme val="minor"/>
      </rPr>
      <t xml:space="preserve">Грантовый конкурс проектов, направленных на улучшении качества жизни в малых городах и сельской местности через создание благоприятной социокультурной среды, развития местных сообществ. </t>
    </r>
    <r>
      <rPr>
        <sz val="11"/>
        <color theme="1"/>
        <rFont val="Calibri"/>
        <family val="2"/>
        <charset val="204"/>
        <scheme val="minor"/>
      </rPr>
      <t xml:space="preserve">Участники: НКО и общественные организации из малых городов и сёл.
Конкурсная документация: http://cultmosaic.ru/content-load-/Contest-information-KM-2019-2.pdf
</t>
    </r>
  </si>
  <si>
    <t>Единый перечень мер поддержки</t>
  </si>
  <si>
    <r>
      <t xml:space="preserve">Субъект поддержки </t>
    </r>
    <r>
      <rPr>
        <i/>
        <sz val="16"/>
        <rFont val="Times New Roman"/>
        <family val="1"/>
        <charset val="204"/>
      </rPr>
      <t>(ИП / ЮЛ / НКО / субъект РФ / учреждения социальной сферы)</t>
    </r>
  </si>
  <si>
    <r>
      <t xml:space="preserve">Стадия проекта </t>
    </r>
    <r>
      <rPr>
        <i/>
        <sz val="16"/>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</si>
  <si>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6"/>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</si>
  <si>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6"/>
        <rFont val="Times New Roman"/>
        <family val="1"/>
        <charset val="204"/>
      </rPr>
      <t>(прямой / через соглашение с субъектом Российской Федерации)</t>
    </r>
  </si>
  <si>
    <t>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+B8:H9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</si>
</sst>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2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sz val="10"/>
      <color theme="1"/>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2"/>
      <name val="Times New Roman"/>
      <family val="1"/>
      <charset val="204"/>
    </font>
    <font>
      <sz val="11"/>
      <name val="Calibri"/>
      <family val="2"/>
      <charset val="204"/>
      <scheme val="minor"/>
    </font>
    <font>
      <b/>
      <sz val="11"/>
      <color theme="1"/>
      <name val="Calibri"/>
      <family val="2"/>
      <charset val="204"/>
      <scheme val="minor"/>
    </font>
    <font>
      <b/>
      <sz val="12"/>
      <name val="Times New Roman"/>
      <family val="1"/>
      <charset val="204"/>
    </font>
    <font>
      <sz val="16"/>
      <name val="Times New Roman"/>
      <family val="1"/>
      <charset val="204"/>
    </font>
    <font>
      <b/>
      <sz val="16"/>
      <name val="Times New Roman"/>
      <family val="1"/>
      <charset val="204"/>
    </font>
    <font>
      <i/>
      <sz val="16"/>
      <name val="Times New Roman"/>
      <family val="1"/>
      <charset val="204"/>
    </font>
    <font>
      <u/>
      <sz val="16"/>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63">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9"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vertical="top" wrapText="1"/>
    </xf>
    <xf numFmtId="0" fontId="3" fillId="0" borderId="3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3" fontId="3"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3" xfId="0" applyFont="1" applyFill="1" applyBorder="1" applyAlignment="1">
      <alignment horizontal="center" vertical="top" wrapText="1"/>
    </xf>
    <xf numFmtId="3" fontId="3" fillId="0" borderId="4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0" fontId="8" fillId="0" borderId="45" xfId="0" applyFont="1" applyBorder="1" applyAlignment="1">
      <alignment horizontal="justify" vertical="center" wrapText="1"/>
    </xf>
    <xf numFmtId="0" fontId="8" fillId="0" borderId="39" xfId="0" applyFont="1" applyBorder="1" applyAlignment="1">
      <alignment horizontal="justify" vertical="center" wrapText="1"/>
    </xf>
    <xf numFmtId="0" fontId="0" fillId="0" borderId="39" xfId="0" applyBorder="1" applyAlignment="1">
      <alignment vertical="top" wrapText="1"/>
    </xf>
    <xf numFmtId="0" fontId="0" fillId="0" borderId="58" xfId="0" applyBorder="1" applyAlignment="1">
      <alignment vertical="top" wrapText="1"/>
    </xf>
    <xf numFmtId="0" fontId="8" fillId="0" borderId="58" xfId="0" applyFont="1" applyBorder="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9" xfId="0" applyFont="1" applyFill="1" applyBorder="1" applyAlignment="1">
      <alignment vertical="top" wrapText="1"/>
    </xf>
    <xf numFmtId="0" fontId="3" fillId="0" borderId="19" xfId="0" applyFont="1" applyBorder="1" applyAlignment="1">
      <alignment vertical="top" wrapText="1"/>
    </xf>
    <xf numFmtId="3" fontId="1" fillId="0" borderId="0" xfId="0" applyNumberFormat="1" applyFont="1" applyAlignment="1">
      <alignment horizontal="center" vertical="center"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0" borderId="48" xfId="0" applyFont="1" applyBorder="1" applyAlignment="1">
      <alignment horizontal="left" vertical="center" wrapText="1"/>
    </xf>
    <xf numFmtId="0" fontId="3" fillId="2" borderId="30" xfId="0" applyFont="1" applyFill="1" applyBorder="1" applyAlignment="1">
      <alignment horizontal="left" vertical="center" wrapText="1"/>
    </xf>
    <xf numFmtId="0" fontId="8" fillId="2" borderId="30" xfId="0" applyFont="1" applyFill="1" applyBorder="1" applyAlignment="1">
      <alignment horizontal="left" vertical="top" wrapText="1"/>
    </xf>
    <xf numFmtId="3" fontId="3" fillId="0" borderId="61"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35" xfId="0" applyFont="1" applyFill="1" applyBorder="1" applyAlignment="1">
      <alignment vertical="top" wrapText="1"/>
    </xf>
    <xf numFmtId="0" fontId="3" fillId="0" borderId="35" xfId="0" applyFont="1" applyBorder="1" applyAlignment="1">
      <alignment vertical="top" wrapText="1"/>
    </xf>
    <xf numFmtId="0" fontId="3" fillId="0" borderId="46" xfId="0" applyFont="1" applyBorder="1" applyAlignment="1">
      <alignment horizontal="center" vertical="center" wrapText="1"/>
    </xf>
    <xf numFmtId="0" fontId="3" fillId="0" borderId="59" xfId="0" applyFont="1" applyBorder="1" applyAlignment="1">
      <alignment vertical="top" wrapText="1"/>
    </xf>
    <xf numFmtId="0" fontId="3" fillId="0" borderId="10" xfId="0" applyFont="1" applyBorder="1" applyAlignment="1">
      <alignment vertical="top" wrapText="1"/>
    </xf>
    <xf numFmtId="0" fontId="4" fillId="0" borderId="26"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left" vertical="center" wrapText="1"/>
    </xf>
    <xf numFmtId="0" fontId="3" fillId="2" borderId="21" xfId="0" applyFont="1" applyFill="1" applyBorder="1" applyAlignment="1">
      <alignment horizontal="left" vertical="top" wrapText="1"/>
    </xf>
    <xf numFmtId="0" fontId="3" fillId="0" borderId="21" xfId="0" applyFont="1" applyBorder="1" applyAlignment="1">
      <alignment horizontal="left" vertical="top" wrapText="1"/>
    </xf>
    <xf numFmtId="3" fontId="3" fillId="0" borderId="30"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12" fillId="2" borderId="1" xfId="1" applyFont="1" applyFill="1" applyBorder="1" applyAlignment="1">
      <alignment horizontal="left" vertical="top" wrapText="1"/>
    </xf>
    <xf numFmtId="4"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30" xfId="0" applyFont="1" applyBorder="1" applyAlignment="1">
      <alignment vertical="top" wrapText="1"/>
    </xf>
    <xf numFmtId="0" fontId="3" fillId="0" borderId="31" xfId="0" applyFont="1" applyFill="1" applyBorder="1" applyAlignment="1">
      <alignment horizontal="left" vertical="top" wrapText="1"/>
    </xf>
    <xf numFmtId="0" fontId="2" fillId="0" borderId="32" xfId="0" applyFont="1" applyBorder="1" applyAlignment="1">
      <alignment horizontal="left" vertical="top"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3" fontId="3" fillId="0" borderId="4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3" fillId="0" borderId="0" xfId="0" applyFont="1" applyAlignment="1">
      <alignment horizontal="left" vertical="top" wrapText="1"/>
    </xf>
    <xf numFmtId="0" fontId="9" fillId="2" borderId="9"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2" xfId="0" applyFont="1" applyBorder="1" applyAlignment="1">
      <alignment horizontal="center" vertical="center" wrapText="1"/>
    </xf>
    <xf numFmtId="0" fontId="7" fillId="0" borderId="57" xfId="0" applyFont="1" applyBorder="1" applyAlignment="1">
      <alignment horizontal="left" vertical="center" wrapText="1"/>
    </xf>
    <xf numFmtId="0" fontId="3" fillId="0" borderId="0" xfId="0" applyFont="1" applyBorder="1" applyAlignment="1">
      <alignment vertical="top" wrapText="1"/>
    </xf>
    <xf numFmtId="0" fontId="5" fillId="0" borderId="43" xfId="0" applyFont="1" applyFill="1" applyBorder="1" applyAlignment="1">
      <alignment vertical="top" wrapText="1"/>
    </xf>
    <xf numFmtId="0" fontId="5" fillId="0" borderId="21" xfId="0" applyFont="1" applyFill="1" applyBorder="1" applyAlignment="1">
      <alignment horizontal="left" vertical="top" wrapText="1"/>
    </xf>
    <xf numFmtId="0" fontId="5" fillId="0" borderId="21" xfId="0" applyFont="1" applyBorder="1" applyAlignment="1">
      <alignment horizontal="left" vertical="center" wrapText="1"/>
    </xf>
    <xf numFmtId="3" fontId="3" fillId="0" borderId="62"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0" fontId="3" fillId="0" borderId="49" xfId="0" applyFont="1" applyFill="1" applyBorder="1" applyAlignment="1">
      <alignment horizontal="left" vertical="top" wrapText="1"/>
    </xf>
    <xf numFmtId="0" fontId="3" fillId="0" borderId="32" xfId="0" applyFont="1" applyFill="1" applyBorder="1" applyAlignment="1">
      <alignment horizontal="left" vertical="top" wrapText="1"/>
    </xf>
    <xf numFmtId="3" fontId="3" fillId="0" borderId="63" xfId="0" applyNumberFormat="1" applyFont="1" applyBorder="1" applyAlignment="1">
      <alignment horizontal="center" vertical="center" wrapText="1"/>
    </xf>
    <xf numFmtId="0" fontId="1" fillId="0" borderId="23" xfId="0" applyFont="1" applyFill="1" applyBorder="1" applyAlignment="1">
      <alignment horizontal="center" vertical="top" wrapText="1"/>
    </xf>
    <xf numFmtId="3" fontId="3" fillId="0" borderId="52" xfId="0" applyNumberFormat="1" applyFont="1" applyBorder="1" applyAlignment="1">
      <alignment horizontal="center" vertical="center" wrapText="1"/>
    </xf>
    <xf numFmtId="164" fontId="8" fillId="0" borderId="0" xfId="0" applyNumberFormat="1" applyFont="1" applyBorder="1" applyAlignment="1">
      <alignment horizontal="center" vertical="top" wrapText="1"/>
    </xf>
    <xf numFmtId="0" fontId="7" fillId="0" borderId="0" xfId="0" applyFont="1" applyAlignment="1">
      <alignment vertical="top"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48" xfId="0" applyFont="1" applyFill="1" applyBorder="1" applyAlignment="1">
      <alignment horizontal="left" vertical="top"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9" xfId="0" applyNumberFormat="1" applyFont="1" applyFill="1" applyBorder="1" applyAlignment="1">
      <alignment horizontal="center" vertical="center" wrapText="1"/>
    </xf>
    <xf numFmtId="0" fontId="3" fillId="0" borderId="55" xfId="0" applyFont="1" applyBorder="1" applyAlignment="1">
      <alignment vertical="top" wrapText="1"/>
    </xf>
    <xf numFmtId="3" fontId="3" fillId="0" borderId="62"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4" fontId="3" fillId="0" borderId="55" xfId="0" applyNumberFormat="1" applyFont="1" applyBorder="1" applyAlignment="1">
      <alignment vertical="top" wrapText="1"/>
    </xf>
    <xf numFmtId="0" fontId="3" fillId="0" borderId="57"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9" fillId="2" borderId="10" xfId="0" applyFont="1" applyFill="1" applyBorder="1" applyAlignment="1">
      <alignment horizontal="left" vertical="top" wrapText="1"/>
    </xf>
    <xf numFmtId="0" fontId="14"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9" fillId="2" borderId="2" xfId="0" applyFont="1" applyFill="1" applyBorder="1" applyAlignment="1">
      <alignment horizontal="center" vertical="top" wrapText="1"/>
    </xf>
    <xf numFmtId="0" fontId="9"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4" fontId="9" fillId="2" borderId="0" xfId="0" applyNumberFormat="1" applyFont="1" applyFill="1" applyAlignment="1">
      <alignment horizontal="center" vertical="top" wrapText="1"/>
    </xf>
    <xf numFmtId="0" fontId="9" fillId="2" borderId="0" xfId="0" applyFont="1" applyFill="1" applyBorder="1" applyAlignment="1">
      <alignment horizontal="center" vertical="top" wrapText="1"/>
    </xf>
    <xf numFmtId="43" fontId="9" fillId="2" borderId="0" xfId="0" applyNumberFormat="1" applyFont="1" applyFill="1" applyAlignment="1">
      <alignment horizontal="center" vertical="top" wrapText="1"/>
    </xf>
    <xf numFmtId="0" fontId="1" fillId="0" borderId="35" xfId="0" applyFont="1" applyFill="1" applyBorder="1" applyAlignment="1">
      <alignment horizontal="center" vertical="top" wrapText="1"/>
    </xf>
    <xf numFmtId="3" fontId="3" fillId="0" borderId="2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xf>
    <xf numFmtId="0" fontId="0" fillId="0" borderId="0" xfId="0" applyAlignment="1">
      <alignment wrapText="1"/>
    </xf>
    <xf numFmtId="0" fontId="16" fillId="0" borderId="29" xfId="0" applyFont="1" applyBorder="1" applyAlignment="1">
      <alignment horizontal="center" vertical="center" wrapText="1"/>
    </xf>
    <xf numFmtId="0" fontId="0" fillId="0" borderId="30" xfId="0" applyBorder="1" applyAlignment="1">
      <alignment horizontal="center" vertical="center" wrapText="1"/>
    </xf>
    <xf numFmtId="0" fontId="16" fillId="0" borderId="20" xfId="0" applyFont="1" applyBorder="1" applyAlignment="1">
      <alignment horizontal="center" vertical="center" wrapText="1"/>
    </xf>
    <xf numFmtId="0" fontId="0" fillId="0" borderId="21" xfId="0" applyBorder="1" applyAlignment="1">
      <alignment horizontal="center" vertical="center" wrapText="1"/>
    </xf>
    <xf numFmtId="0" fontId="16" fillId="0" borderId="25"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57" xfId="0" applyFont="1" applyBorder="1" applyAlignment="1">
      <alignment horizontal="left" vertical="center" wrapText="1"/>
    </xf>
    <xf numFmtId="0" fontId="8" fillId="0" borderId="36"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57" xfId="0" applyFont="1" applyBorder="1" applyAlignment="1">
      <alignment horizontal="justify" vertical="center" wrapText="1"/>
    </xf>
    <xf numFmtId="0" fontId="11" fillId="2" borderId="6" xfId="0" applyFont="1" applyFill="1" applyBorder="1" applyAlignment="1">
      <alignment horizontal="center" vertical="top" wrapText="1"/>
    </xf>
    <xf numFmtId="0" fontId="17" fillId="2" borderId="0" xfId="0" applyFont="1" applyFill="1" applyAlignment="1">
      <alignment horizontal="center" vertical="top" wrapText="1"/>
    </xf>
    <xf numFmtId="0" fontId="14" fillId="2" borderId="0" xfId="0" applyFont="1" applyFill="1" applyAlignment="1">
      <alignment horizontal="center"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3" fillId="0" borderId="67" xfId="0" applyFont="1" applyBorder="1" applyAlignment="1">
      <alignment horizontal="left" vertical="top"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3"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57" xfId="0" applyFont="1" applyFill="1" applyBorder="1" applyAlignment="1">
      <alignment horizontal="center" vertical="top" wrapText="1"/>
    </xf>
    <xf numFmtId="0" fontId="3" fillId="0" borderId="0" xfId="0" applyFont="1" applyAlignment="1">
      <alignment horizontal="left" vertical="top" wrapText="1"/>
    </xf>
    <xf numFmtId="0" fontId="2" fillId="0" borderId="3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Alignment="1">
      <alignment horizontal="center"/>
    </xf>
    <xf numFmtId="0" fontId="18" fillId="2" borderId="3" xfId="0" applyFont="1" applyFill="1" applyBorder="1" applyAlignment="1">
      <alignment vertical="top" wrapText="1"/>
    </xf>
    <xf numFmtId="0" fontId="18" fillId="2" borderId="3" xfId="0" applyFont="1" applyFill="1" applyBorder="1" applyAlignment="1">
      <alignment horizontal="left" vertical="top" wrapText="1"/>
    </xf>
    <xf numFmtId="0" fontId="19" fillId="2" borderId="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9" fillId="2" borderId="6"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left" vertical="top" wrapText="1"/>
    </xf>
    <xf numFmtId="0" fontId="18" fillId="2" borderId="16" xfId="0" applyFont="1" applyFill="1" applyBorder="1" applyAlignment="1">
      <alignment horizontal="center" vertical="top" wrapText="1"/>
    </xf>
    <xf numFmtId="0" fontId="18" fillId="2" borderId="1" xfId="0" applyFont="1" applyFill="1" applyBorder="1" applyAlignment="1">
      <alignment horizontal="center" vertical="top" wrapText="1"/>
    </xf>
    <xf numFmtId="164" fontId="18" fillId="2" borderId="1" xfId="0" applyNumberFormat="1" applyFont="1" applyFill="1" applyBorder="1" applyAlignment="1">
      <alignment horizontal="center" vertical="top" wrapText="1"/>
    </xf>
    <xf numFmtId="0" fontId="21" fillId="2" borderId="1" xfId="1" applyFont="1" applyFill="1" applyBorder="1" applyAlignment="1">
      <alignment horizontal="left" vertical="top" wrapText="1"/>
    </xf>
    <xf numFmtId="0" fontId="18" fillId="2" borderId="10" xfId="0" applyFont="1" applyFill="1" applyBorder="1" applyAlignment="1">
      <alignment horizontal="left" vertical="top" wrapText="1"/>
    </xf>
    <xf numFmtId="164" fontId="18" fillId="2" borderId="3" xfId="0" applyNumberFormat="1" applyFont="1" applyFill="1" applyBorder="1" applyAlignment="1">
      <alignment horizontal="center" vertical="top" wrapText="1"/>
    </xf>
    <xf numFmtId="0" fontId="21" fillId="2" borderId="3" xfId="1"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3" xfId="0" applyFont="1" applyFill="1" applyBorder="1" applyAlignment="1">
      <alignment horizontal="center" vertical="top"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8" fillId="2" borderId="6" xfId="0" applyFont="1" applyFill="1" applyBorder="1" applyAlignment="1">
      <alignment horizontal="center" vertical="top"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44" fontId="18" fillId="2" borderId="1" xfId="0" applyNumberFormat="1" applyFont="1" applyFill="1" applyBorder="1" applyAlignment="1">
      <alignment horizontal="center" vertical="top" wrapText="1"/>
    </xf>
    <xf numFmtId="0" fontId="18" fillId="2" borderId="0" xfId="0" applyFont="1" applyFill="1" applyAlignment="1">
      <alignment horizontal="center" vertical="top" wrapText="1"/>
    </xf>
    <xf numFmtId="0" fontId="18" fillId="2" borderId="9" xfId="0" applyFont="1" applyFill="1" applyBorder="1" applyAlignment="1">
      <alignment vertical="top" wrapText="1"/>
    </xf>
    <xf numFmtId="0" fontId="18" fillId="2" borderId="22" xfId="0" applyFont="1" applyFill="1" applyBorder="1" applyAlignment="1">
      <alignment horizontal="center" vertical="top" wrapText="1"/>
    </xf>
    <xf numFmtId="0" fontId="18" fillId="2" borderId="1" xfId="0" applyFont="1" applyFill="1" applyBorder="1" applyAlignment="1">
      <alignment horizontal="left" vertical="top" wrapText="1"/>
    </xf>
    <xf numFmtId="0" fontId="18" fillId="2" borderId="1" xfId="0" applyFont="1" applyFill="1" applyBorder="1" applyAlignment="1">
      <alignment horizontal="center" vertical="top" wrapText="1"/>
    </xf>
    <xf numFmtId="0" fontId="21" fillId="2" borderId="1" xfId="1" applyFont="1" applyFill="1" applyBorder="1" applyAlignment="1">
      <alignment horizontal="center" vertical="top" wrapText="1"/>
    </xf>
    <xf numFmtId="0" fontId="18" fillId="2" borderId="10" xfId="0" applyFont="1" applyFill="1" applyBorder="1" applyAlignment="1">
      <alignment horizontal="left" vertical="top" wrapText="1"/>
    </xf>
    <xf numFmtId="0" fontId="18" fillId="2" borderId="68"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8" xfId="0" applyFont="1" applyFill="1" applyBorder="1" applyAlignment="1">
      <alignment horizontal="left" vertical="top" wrapText="1"/>
    </xf>
    <xf numFmtId="0" fontId="18" fillId="2" borderId="8" xfId="0" applyFont="1" applyFill="1" applyBorder="1" applyAlignment="1">
      <alignment horizontal="center" vertical="top" wrapText="1"/>
    </xf>
    <xf numFmtId="0" fontId="18" fillId="2" borderId="16" xfId="0" applyFont="1" applyFill="1" applyBorder="1" applyAlignment="1">
      <alignment horizontal="left" vertical="top" wrapText="1"/>
    </xf>
    <xf numFmtId="0" fontId="18" fillId="2" borderId="41"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16" xfId="0" applyFont="1" applyFill="1" applyBorder="1" applyAlignment="1">
      <alignment horizontal="center" vertical="top" wrapText="1"/>
    </xf>
    <xf numFmtId="0" fontId="18" fillId="2" borderId="22" xfId="0" applyFont="1" applyFill="1" applyBorder="1" applyAlignment="1">
      <alignment horizontal="center" vertical="top" wrapText="1"/>
    </xf>
    <xf numFmtId="0" fontId="18" fillId="2" borderId="16" xfId="0" applyFont="1" applyFill="1" applyBorder="1" applyAlignment="1">
      <alignment vertical="top" wrapText="1"/>
    </xf>
    <xf numFmtId="0" fontId="18" fillId="2" borderId="16" xfId="0" applyFont="1" applyFill="1" applyBorder="1" applyAlignment="1">
      <alignment horizontal="left" vertical="top" wrapText="1"/>
    </xf>
    <xf numFmtId="0" fontId="18" fillId="2" borderId="33" xfId="0" applyFont="1" applyFill="1" applyBorder="1" applyAlignment="1">
      <alignment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vertical="top" wrapText="1"/>
    </xf>
    <xf numFmtId="0" fontId="18" fillId="2" borderId="6"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2" borderId="30" xfId="0" applyFont="1" applyFill="1" applyBorder="1" applyAlignment="1">
      <alignment horizontal="center" vertical="top" wrapText="1"/>
    </xf>
    <xf numFmtId="4" fontId="18" fillId="2" borderId="1" xfId="0" applyNumberFormat="1" applyFont="1" applyFill="1" applyBorder="1" applyAlignment="1">
      <alignment horizontal="center" vertical="top" wrapText="1"/>
    </xf>
    <xf numFmtId="0" fontId="21" fillId="2" borderId="1" xfId="1" applyNumberFormat="1" applyFont="1" applyFill="1" applyBorder="1" applyAlignment="1">
      <alignment horizontal="left" vertical="top" wrapText="1"/>
    </xf>
    <xf numFmtId="164" fontId="18" fillId="2" borderId="8" xfId="0" applyNumberFormat="1" applyFont="1" applyFill="1" applyBorder="1" applyAlignment="1">
      <alignment horizontal="center" vertical="top" wrapText="1"/>
    </xf>
    <xf numFmtId="0" fontId="18" fillId="2" borderId="35" xfId="0" applyFont="1" applyFill="1" applyBorder="1" applyAlignment="1">
      <alignment horizontal="left" vertical="top" wrapText="1"/>
    </xf>
    <xf numFmtId="164" fontId="18" fillId="2" borderId="16" xfId="0" applyNumberFormat="1" applyFont="1" applyFill="1" applyBorder="1" applyAlignment="1">
      <alignment horizontal="center" vertical="top" wrapText="1"/>
    </xf>
    <xf numFmtId="0" fontId="18" fillId="2" borderId="17" xfId="0" applyFont="1" applyFill="1" applyBorder="1" applyAlignment="1">
      <alignment horizontal="left" vertical="top" wrapText="1"/>
    </xf>
    <xf numFmtId="164" fontId="18" fillId="2" borderId="16" xfId="0" applyNumberFormat="1" applyFont="1" applyFill="1" applyBorder="1" applyAlignment="1">
      <alignment horizontal="center" vertical="top" wrapText="1"/>
    </xf>
    <xf numFmtId="164" fontId="18" fillId="2" borderId="0" xfId="0" applyNumberFormat="1" applyFont="1" applyFill="1" applyBorder="1" applyAlignment="1">
      <alignment horizontal="center" vertical="top" wrapText="1"/>
    </xf>
    <xf numFmtId="0" fontId="21" fillId="2" borderId="16" xfId="1" applyFont="1" applyFill="1" applyBorder="1" applyAlignment="1">
      <alignment horizontal="left" vertical="top" wrapText="1"/>
    </xf>
    <xf numFmtId="0" fontId="18" fillId="2" borderId="17" xfId="0" applyFont="1" applyFill="1" applyBorder="1" applyAlignment="1">
      <alignment horizontal="left" vertical="top" wrapText="1"/>
    </xf>
    <xf numFmtId="164" fontId="18" fillId="2" borderId="6" xfId="0" applyNumberFormat="1" applyFont="1" applyFill="1" applyBorder="1" applyAlignment="1">
      <alignment horizontal="center" vertical="top" wrapText="1"/>
    </xf>
    <xf numFmtId="0" fontId="21" fillId="2" borderId="6" xfId="1" applyFont="1" applyFill="1" applyBorder="1" applyAlignment="1">
      <alignment horizontal="left" vertical="top" wrapText="1"/>
    </xf>
    <xf numFmtId="0" fontId="18" fillId="2" borderId="7"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C%20%20Users%20s.alekseev%20Desktop%20&#1055;&#1088;&#1086;&#1077;&#1082;&#1090;%20&#1041;&#1058;_ver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овые продукты"/>
      <sheetName val="Нефинансовые продукты"/>
      <sheetName val="Лист1"/>
    </sheetNames>
    <sheetDataSet>
      <sheetData sheetId="0" refreshError="1"/>
      <sheetData sheetId="1" refreshError="1"/>
      <sheetData sheetId="2">
        <row r="2">
          <cell r="A2" t="str">
            <v>проектное финансирование</v>
          </cell>
        </row>
        <row r="3">
          <cell r="A3" t="str">
            <v>гарантии</v>
          </cell>
        </row>
        <row r="4">
          <cell r="A4" t="str">
            <v>кредитование</v>
          </cell>
        </row>
        <row r="5">
          <cell r="A5" t="str">
            <v>господдержка</v>
          </cell>
        </row>
        <row r="6">
          <cell r="A6" t="str">
            <v>контрактное кредитование</v>
          </cell>
        </row>
        <row r="7">
          <cell r="A7" t="str">
            <v>инвестиционное кредитование</v>
          </cell>
        </row>
        <row r="8">
          <cell r="A8" t="str">
            <v>инвестирование</v>
          </cell>
        </row>
        <row r="9">
          <cell r="A9" t="str">
            <v>розничный лизинг</v>
          </cell>
        </row>
        <row r="10">
          <cell r="A10" t="str">
            <v>участие в капитале</v>
          </cell>
        </row>
        <row r="11">
          <cell r="A11" t="str">
            <v>аккредитивы</v>
          </cell>
        </row>
        <row r="12">
          <cell r="A12" t="str">
            <v>корпоративный лизинг</v>
          </cell>
        </row>
        <row r="13">
          <cell r="A13" t="str">
            <v>госсектор</v>
          </cell>
        </row>
        <row r="14">
          <cell r="A14" t="str">
            <v>займ</v>
          </cell>
        </row>
        <row r="15">
          <cell r="A15" t="str">
            <v>реализация имущества</v>
          </cell>
        </row>
        <row r="16">
          <cell r="A16" t="str">
            <v>секьюритизация ипотечных кредитов</v>
          </cell>
        </row>
        <row r="17">
          <cell r="A17" t="str">
            <v>информационно-аналитические материалы</v>
          </cell>
        </row>
        <row r="18">
          <cell r="A18" t="str">
            <v>техническая экспертиза проектов</v>
          </cell>
        </row>
        <row r="19">
          <cell r="A19" t="str">
            <v>финансово-технический аудит</v>
          </cell>
        </row>
        <row r="20">
          <cell r="A20" t="str">
            <v>проектирование и цифровые технологии</v>
          </cell>
        </row>
        <row r="21">
          <cell r="A21" t="str">
            <v>оборотное, инвестиционное, контрактное кредитование по двухуровневой системе</v>
          </cell>
        </row>
        <row r="22">
          <cell r="A22" t="str">
            <v>инвестиционное кредитование по двухуровневой системе</v>
          </cell>
        </row>
        <row r="23">
          <cell r="A23" t="str">
            <v>пополнение оборотных средств</v>
          </cell>
        </row>
        <row r="24">
          <cell r="A24" t="str">
            <v>инвестиционное и оборотное кредитование</v>
          </cell>
        </row>
        <row r="25">
          <cell r="A25" t="str">
            <v>факторинг</v>
          </cell>
        </row>
        <row r="26">
          <cell r="A26" t="str">
            <v>инвестиционное консультирование и экспертиза проекта</v>
          </cell>
        </row>
        <row r="27">
          <cell r="A27" t="str">
            <v>информационное консультирование</v>
          </cell>
        </row>
        <row r="28">
          <cell r="A28" t="str">
            <v>тренинги, семинары</v>
          </cell>
        </row>
        <row r="29">
          <cell r="A29" t="str">
            <v>размещение денежных средств</v>
          </cell>
        </row>
        <row r="30">
          <cell r="A30" t="str">
            <v>услуги в сфере строительства</v>
          </cell>
        </row>
        <row r="31">
          <cell r="A31" t="str">
            <v>предэкспортное финансирование</v>
          </cell>
        </row>
        <row r="32">
          <cell r="A32" t="str">
            <v>экспортное финансирование</v>
          </cell>
        </row>
        <row r="33">
          <cell r="A33" t="str">
            <v>экспортное страхование</v>
          </cell>
        </row>
        <row r="34">
          <cell r="A34" t="str">
            <v>экспортные гарантии</v>
          </cell>
        </row>
        <row r="35">
          <cell r="A35" t="str">
            <v>экспортный факторинг</v>
          </cell>
        </row>
        <row r="38">
          <cell r="A38" t="str">
            <v>Физ.лица</v>
          </cell>
        </row>
        <row r="39">
          <cell r="A39" t="str">
            <v xml:space="preserve">Малый </v>
          </cell>
        </row>
        <row r="40">
          <cell r="A40" t="str">
            <v>Корпоративный и малый</v>
          </cell>
        </row>
        <row r="41">
          <cell r="A41" t="str">
            <v xml:space="preserve">Корпоративный  </v>
          </cell>
        </row>
        <row r="44">
          <cell r="A44" t="str">
            <v>проектное финансирование</v>
          </cell>
        </row>
        <row r="45">
          <cell r="A45" t="str">
            <v>инвестиционное финансирование</v>
          </cell>
        </row>
        <row r="46">
          <cell r="A46" t="str">
            <v>финансирование текущей деятельности</v>
          </cell>
        </row>
        <row r="47">
          <cell r="A47" t="str">
            <v>лизинг</v>
          </cell>
        </row>
        <row r="48">
          <cell r="A48" t="str">
            <v>поддержка экспорта</v>
          </cell>
        </row>
        <row r="49">
          <cell r="A49" t="str">
            <v>поддержка банков, финансовых и нефинансовых организаций для финансирования МСП</v>
          </cell>
        </row>
        <row r="50">
          <cell r="A50" t="str">
            <v>банковское обслуживание</v>
          </cell>
        </row>
        <row r="51">
          <cell r="A51" t="str">
            <v>финансирование проектов</v>
          </cell>
        </row>
        <row r="52">
          <cell r="A52" t="str">
            <v>подготовка проектов к финансированию</v>
          </cell>
        </row>
        <row r="53">
          <cell r="A53" t="str">
            <v>услуги для субъектов МСП</v>
          </cell>
        </row>
        <row r="54">
          <cell r="A54" t="str">
            <v>услуги в жилищной сфере</v>
          </cell>
        </row>
        <row r="55">
          <cell r="A55" t="str">
            <v>услуги в инженерной и технологической сфере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guarantee-ngs/borrowers/index.php" TargetMode="External"/><Relationship Id="rId84" Type="http://schemas.openxmlformats.org/officeDocument/2006/relationships/hyperlink" Target="https://www.mspbank.ru/credit/silver/?SUM_FROM=5000000&amp;TARGET=69&amp;MONTHS_TO=1&amp;SUM_TO=5000000&amp;BUSINESS_SIZE=72&amp;SPECIAL=148&amp;ID%5B0%5D=36868" TargetMode="External"/><Relationship Id="rId89" Type="http://schemas.openxmlformats.org/officeDocument/2006/relationships/hyperlink" Target="http://vebinfra.ru/services/investment-consulting/" TargetMode="External"/><Relationship Id="rId112" Type="http://schemas.openxmlformats.org/officeDocument/2006/relationships/hyperlink" Target="https://www.russiatourism.ru/contents/deyatelnost/" TargetMode="External"/><Relationship Id="rId16" Type="http://schemas.openxmlformats.org/officeDocument/2006/relationships/hyperlink" Target="https://gisp.gov.ru/support-measures/list/7768022/" TargetMode="External"/><Relationship Id="rId107"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11" Type="http://schemas.openxmlformats.org/officeDocument/2006/relationships/hyperlink" Target="https://gisp.gov.ru/support-measures/list/8879944/"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74" Type="http://schemas.openxmlformats.org/officeDocument/2006/relationships/hyperlink" Target="https://corpmsp.ru/obespechenie-dostupa-k-goszakupkam/" TargetMode="External"/><Relationship Id="rId79" Type="http://schemas.openxmlformats.org/officeDocument/2006/relationships/hyperlink" Target="https://www.rosminzdrav.ru/" TargetMode="External"/><Relationship Id="rId102" Type="http://schemas.openxmlformats.org/officeDocument/2006/relationships/hyperlink" Target="http://www.minstroyrf.ru/trades/realizaciya-gosudarstvennyh-programm/" TargetMode="External"/><Relationship Id="rId5" Type="http://schemas.openxmlformats.org/officeDocument/2006/relationships/hyperlink" Target="http://&#1084;&#1086;&#1085;&#1086;&#1075;&#1086;&#1088;&#1086;&#1076;&#1072;.&#1088;&#1092;/work/products/sofin/" TargetMode="External"/><Relationship Id="rId90" Type="http://schemas.openxmlformats.org/officeDocument/2006/relationships/hyperlink" Target="https://www.mspbank.ru/credit/" TargetMode="External"/><Relationship Id="rId95" Type="http://schemas.openxmlformats.org/officeDocument/2006/relationships/hyperlink" Target="https://gisp.gov.ru/support-measures/list/7752283/"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www.fond-kino.ru/news/fond-kino-obavlaet-sbor-zaavok-na-podderzku-modernizacii-kinozalov-v-2019-godu/" TargetMode="External"/><Relationship Id="rId113" Type="http://schemas.openxmlformats.org/officeDocument/2006/relationships/hyperlink" Target="https://digital.gov.ru/ru/activity/directions/878/"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contract-credit/?SUM_FROM=5000000&amp;TARGET=68&amp;MONTHS_TO=1&amp;SUM_TO=5000000&amp;BUSINESS_SIZE=72&amp;ID%5B0%5D=36633&amp;ID%5B1%5D=36635"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59" Type="http://schemas.openxmlformats.org/officeDocument/2006/relationships/hyperlink" Target="https://gisp.gov.ru/support-measures/list/7773929/" TargetMode="External"/><Relationship Id="rId103" Type="http://schemas.openxmlformats.org/officeDocument/2006/relationships/hyperlink" Target="http://corpmsp.ru/finansovaya-podderzhka/garantiynaya-podderzhka-subektov-msp-ngs/" TargetMode="External"/><Relationship Id="rId108" Type="http://schemas.openxmlformats.org/officeDocument/2006/relationships/hyperlink" Target="http://mcx.ru/activity/state-support/measures/subsidy-credit-2017/" TargetMode="External"/><Relationship Id="rId54" Type="http://schemas.openxmlformats.org/officeDocument/2006/relationships/hyperlink" Target="https://gisp.gov.ru/support-measures/list/6987532/" TargetMode="External"/><Relationship Id="rId70" Type="http://schemas.openxmlformats.org/officeDocument/2006/relationships/hyperlink" Target="http://www.minsport.gov.ru/activities/federal-programs/fiz-ra-i-sport-skryt/26377/" TargetMode="External"/><Relationship Id="rId75" Type="http://schemas.openxmlformats.org/officeDocument/2006/relationships/hyperlink" Target="https://corpmsp.ru/finansovaya-podderzhka/lizingovaya-podderzhka/" TargetMode="External"/><Relationship Id="rId91" Type="http://schemas.openxmlformats.org/officeDocument/2006/relationships/hyperlink" Target="http://frprf.ru/zaymy/markirovka-lekarstv/" TargetMode="External"/><Relationship Id="rId96" Type="http://schemas.openxmlformats.org/officeDocument/2006/relationships/hyperlink" Target="https://gisp.gov.ru/support-measures/list/6922613/" TargetMode="External"/><Relationship Id="rId1" Type="http://schemas.openxmlformats.org/officeDocument/2006/relationships/printerSettings" Target="../printerSettings/printerSettings1.bin"/><Relationship Id="rId6" Type="http://schemas.openxmlformats.org/officeDocument/2006/relationships/hyperlink" Target="http://&#1084;&#1086;&#1085;&#1086;&#1075;&#1086;&#1088;&#1086;&#1076;&#1072;.&#1088;&#1092;/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6" Type="http://schemas.openxmlformats.org/officeDocument/2006/relationships/hyperlink" Target="http://www.mkrf.ru/about/departments/departament_gosudarstvennoy_podderzhki_iskusstva_i_narodnogo_tvorchestva/activities/441543/?sphrase_id=2172385" TargetMode="External"/><Relationship Id="rId114" Type="http://schemas.openxmlformats.org/officeDocument/2006/relationships/printerSettings" Target="../printerSettings/printerSettings2.bin"/><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s://corpmsp.ru/informatsionno-marketingovaya-podderzhka/" TargetMode="External"/><Relationship Id="rId78" Type="http://schemas.openxmlformats.org/officeDocument/2006/relationships/hyperlink" Target="https://gisp.gov.ru/support-measures/list/6476161/" TargetMode="External"/><Relationship Id="rId81" Type="http://schemas.openxmlformats.org/officeDocument/2006/relationships/hyperlink" Target="https://veb.ru/biznesu/fabrika-proektnogo-finansirovaniya/" TargetMode="External"/><Relationship Id="rId86" Type="http://schemas.openxmlformats.org/officeDocument/2006/relationships/hyperlink" Target="http://mcx.ru/activity/state-support/measures/crops-subsidy/" TargetMode="External"/><Relationship Id="rId94" Type="http://schemas.openxmlformats.org/officeDocument/2006/relationships/hyperlink" Target="http://mcx.ru/activity/state-support/measures/unified-subsidy/" TargetMode="External"/><Relationship Id="rId99" Type="http://schemas.openxmlformats.org/officeDocument/2006/relationships/hyperlink" Target="https://edu.gov.ru/" TargetMode="External"/><Relationship Id="rId101" Type="http://schemas.openxmlformats.org/officeDocument/2006/relationships/hyperlink" Target="http://www.minstroyrf.ru/trades/realizaciya-gosudarstvennyh-programm/" TargetMode="External"/><Relationship Id="rId4" Type="http://schemas.openxmlformats.org/officeDocument/2006/relationships/hyperlink" Target="http://&#1084;&#1086;&#1085;&#1086;&#1075;&#1086;&#1088;&#1086;&#1076;&#1072;.&#1088;&#1092;/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109" Type="http://schemas.openxmlformats.org/officeDocument/2006/relationships/hyperlink" Target="http://mcx.ru/activity/state-support/measures/machinery-subsidy/"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www.mspbank.ru/credit/agropark/?SUM_FROM=5000000&amp;TARGET=67&amp;MONTHS_TO=1&amp;SUM_TO=5000000&amp;SPECIAL=78&amp;ID%5B0%5D=1304&amp;ID%5B1%5D=1305" TargetMode="External"/><Relationship Id="rId97" Type="http://schemas.openxmlformats.org/officeDocument/2006/relationships/hyperlink" Target="https://gisp.gov.ru/support-measures/list/6476169/" TargetMode="External"/><Relationship Id="rId104" Type="http://schemas.openxmlformats.org/officeDocument/2006/relationships/hyperlink" Target="https://konkurs.gorodsreda.ru/"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s://veb.ru/regionam/podderzhka-monogorodov/meri-podderzki/" TargetMode="External"/><Relationship Id="rId92" Type="http://schemas.openxmlformats.org/officeDocument/2006/relationships/hyperlink" Target="http://frprf.ru/zaymy/tsifrovizatsiya-promyshlennosti/" TargetMode="External"/><Relationship Id="rId2" Type="http://schemas.openxmlformats.org/officeDocument/2006/relationships/hyperlink" Target="http://economy.gov.ru/minec/activity/sections/smallBusiness/" TargetMode="External"/><Relationship Id="rId29" Type="http://schemas.openxmlformats.org/officeDocument/2006/relationships/hyperlink" Target="https://gisp.gov.ru/support-measures/list/6476147/" TargetMode="External"/><Relationship Id="rId24" Type="http://schemas.openxmlformats.org/officeDocument/2006/relationships/hyperlink" Target="https://gisp.gov.ru/support-measures/list/7754168/"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66" Type="http://schemas.openxmlformats.org/officeDocument/2006/relationships/hyperlink" Target="https://digital.gov.ru/ru/activity/directions/142/" TargetMode="External"/><Relationship Id="rId87" Type="http://schemas.openxmlformats.org/officeDocument/2006/relationships/hyperlink" Target="http://mcx.ru/activity/state-support/measures/cattle-subsidy/" TargetMode="External"/><Relationship Id="rId110" Type="http://schemas.openxmlformats.org/officeDocument/2006/relationships/hyperlink" Target="http://economy.gov.ru/minec/activity/sections/smallBusiness/"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www.mspbank.ru/credit/women-entrepreneurship"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56" Type="http://schemas.openxmlformats.org/officeDocument/2006/relationships/hyperlink" Target="https://gisp.gov.ru/support-measures/list/6616940/" TargetMode="External"/><Relationship Id="rId77" Type="http://schemas.openxmlformats.org/officeDocument/2006/relationships/hyperlink" Target="https://gisp.gov.ru/support-measures/list/8870530/" TargetMode="External"/><Relationship Id="rId100" Type="http://schemas.openxmlformats.org/officeDocument/2006/relationships/hyperlink" Target="http://www.minstroyrf.ru/trades/zhilishno-kommunalnoe-hozyajstvo/strategicheskoe-napravlenie-razvitiya-zhkkh-i-gorodskaya-sreda/?sphrase_id=548733" TargetMode="External"/><Relationship Id="rId105" Type="http://schemas.openxmlformats.org/officeDocument/2006/relationships/hyperlink" Target="http://www.mkrf.ru/documents/subsidiya-na-podderzhku-otrasli-kultury/?sphrase_id=2172399"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vebinfra.ru/services/funding-projects/" TargetMode="External"/><Relationship Id="rId93" Type="http://schemas.openxmlformats.org/officeDocument/2006/relationships/hyperlink" Target="http://frprf.ru/zaymy/proizvoditelnost-truda/" TargetMode="External"/><Relationship Id="rId98" Type="http://schemas.openxmlformats.org/officeDocument/2006/relationships/hyperlink" Target="https://minvr.ru/activity/territorii-operezhayushchego-razvitiya/" TargetMode="External"/><Relationship Id="rId3" Type="http://schemas.openxmlformats.org/officeDocument/2006/relationships/hyperlink" Target="http://economy.gov.ru/minec/about/structure/depOsobEcZone/" TargetMode="External"/><Relationship Id="rId25" Type="http://schemas.openxmlformats.org/officeDocument/2006/relationships/hyperlink" Target="https://gisp.gov.ru/support-measures/list/8879809/" TargetMode="External"/><Relationship Id="rId46" Type="http://schemas.openxmlformats.org/officeDocument/2006/relationships/hyperlink" Target="http://frprf.ru/zaymy/proekty-razvitiya/" TargetMode="External"/><Relationship Id="rId67" Type="http://schemas.openxmlformats.org/officeDocument/2006/relationships/hyperlink" Target="https://www.mspbank.ru/credit/mono-cities/"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62" Type="http://schemas.openxmlformats.org/officeDocument/2006/relationships/hyperlink" Target="https://minvr.ru/activity/" TargetMode="External"/><Relationship Id="rId83" Type="http://schemas.openxmlformats.org/officeDocument/2006/relationships/hyperlink" Target="https://www.mspbank.ru/credit/high-tech/?SUM_FROM=28638373&amp;TARGET=67&amp;MONTHS_TO=16&amp;SUM_TO=28638373&amp;BUSINESS_SIZE=72&amp;ID%5B0%5D=36645" TargetMode="External"/><Relationship Id="rId88" Type="http://schemas.openxmlformats.org/officeDocument/2006/relationships/hyperlink" Target="http://mcx.ru/activity/state-support/measures/building-compensation/" TargetMode="External"/><Relationship Id="rId111" Type="http://schemas.openxmlformats.org/officeDocument/2006/relationships/hyperlink" Target="consultantplus://offline/ref=F464304602F6F5C08FE37F5EA89C6679212997A776002B837BEAAF3B9D3CCC26BD1A482B77E29B71533DB0F6C5B6dD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5" x14ac:dyDescent="0.25"/>
  <cols>
    <col min="3" max="3" width="16.85546875" customWidth="1"/>
    <col min="4" max="4" width="14.85546875" customWidth="1"/>
    <col min="5" max="5" width="27.7109375" customWidth="1"/>
    <col min="6" max="6" width="54.140625" customWidth="1"/>
    <col min="7" max="7" width="38.85546875" customWidth="1"/>
  </cols>
  <sheetData>
    <row r="3" spans="3:7" ht="15.75" thickBot="1" x14ac:dyDescent="0.3"/>
    <row r="4" spans="3:7" ht="51" x14ac:dyDescent="0.25">
      <c r="C4" s="258" t="s">
        <v>404</v>
      </c>
      <c r="D4" s="261" t="s">
        <v>405</v>
      </c>
      <c r="E4" s="261" t="s">
        <v>406</v>
      </c>
      <c r="F4" s="102" t="s">
        <v>407</v>
      </c>
      <c r="G4" s="102" t="s">
        <v>414</v>
      </c>
    </row>
    <row r="5" spans="3:7" ht="25.5" x14ac:dyDescent="0.25">
      <c r="C5" s="259"/>
      <c r="D5" s="262"/>
      <c r="E5" s="262"/>
      <c r="F5" s="103" t="s">
        <v>408</v>
      </c>
      <c r="G5" s="103" t="s">
        <v>415</v>
      </c>
    </row>
    <row r="6" spans="3:7" ht="127.5" x14ac:dyDescent="0.25">
      <c r="C6" s="259"/>
      <c r="D6" s="262"/>
      <c r="E6" s="262"/>
      <c r="F6" s="103" t="s">
        <v>409</v>
      </c>
      <c r="G6" s="103" t="s">
        <v>416</v>
      </c>
    </row>
    <row r="7" spans="3:7" ht="127.5" x14ac:dyDescent="0.25">
      <c r="C7" s="259"/>
      <c r="D7" s="262"/>
      <c r="E7" s="262"/>
      <c r="F7" s="103" t="s">
        <v>410</v>
      </c>
      <c r="G7" s="103" t="s">
        <v>417</v>
      </c>
    </row>
    <row r="8" spans="3:7" ht="76.5" x14ac:dyDescent="0.25">
      <c r="C8" s="259"/>
      <c r="D8" s="262"/>
      <c r="E8" s="262"/>
      <c r="F8" s="103" t="s">
        <v>411</v>
      </c>
      <c r="G8" s="103" t="s">
        <v>418</v>
      </c>
    </row>
    <row r="9" spans="3:7" ht="76.5" x14ac:dyDescent="0.25">
      <c r="C9" s="259"/>
      <c r="D9" s="262"/>
      <c r="E9" s="262"/>
      <c r="F9" s="103"/>
      <c r="G9" s="103" t="s">
        <v>419</v>
      </c>
    </row>
    <row r="10" spans="3:7" x14ac:dyDescent="0.25">
      <c r="C10" s="259"/>
      <c r="D10" s="262"/>
      <c r="E10" s="262"/>
      <c r="F10" s="103" t="s">
        <v>412</v>
      </c>
      <c r="G10" s="104"/>
    </row>
    <row r="11" spans="3:7" ht="115.5" thickBot="1" x14ac:dyDescent="0.3">
      <c r="C11" s="260"/>
      <c r="D11" s="263"/>
      <c r="E11" s="263"/>
      <c r="F11" s="106" t="s">
        <v>413</v>
      </c>
      <c r="G11" s="105"/>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tabSelected="1" view="pageBreakPreview" zoomScale="60" zoomScaleNormal="60" workbookViewId="0">
      <pane xSplit="2" ySplit="4" topLeftCell="J5" activePane="bottomRight" state="frozenSplit"/>
      <selection pane="topRight" activeCell="C1" sqref="C1"/>
      <selection pane="bottomLeft" activeCell="A4" sqref="A4"/>
      <selection pane="bottomRight" activeCell="A7" sqref="A7:P7"/>
    </sheetView>
  </sheetViews>
  <sheetFormatPr defaultColWidth="8.85546875" defaultRowHeight="12.75" x14ac:dyDescent="0.25"/>
  <cols>
    <col min="1" max="1" width="8.85546875" style="225"/>
    <col min="2" max="2" width="33" style="226" customWidth="1"/>
    <col min="3" max="3" width="83.42578125" style="158" customWidth="1"/>
    <col min="4" max="4" width="17.28515625" style="225" customWidth="1"/>
    <col min="5" max="5" width="26.140625" style="225" customWidth="1"/>
    <col min="6" max="6" width="27.85546875" style="225" customWidth="1"/>
    <col min="7" max="7" width="15.7109375" style="225" customWidth="1"/>
    <col min="8" max="8" width="30.85546875" style="225" customWidth="1"/>
    <col min="9" max="9" width="58.28515625" style="158" customWidth="1"/>
    <col min="10" max="10" width="87.7109375" style="158" customWidth="1"/>
    <col min="11" max="11" width="12.42578125" style="225" customWidth="1"/>
    <col min="12" max="12" width="21.85546875" style="225" customWidth="1"/>
    <col min="13" max="13" width="21.140625" style="225" customWidth="1"/>
    <col min="14" max="14" width="24.5703125" style="225" customWidth="1"/>
    <col min="15" max="15" width="15.7109375" style="158" customWidth="1"/>
    <col min="16" max="16" width="50.28515625" style="158" customWidth="1"/>
    <col min="17" max="16384" width="8.85546875" style="225"/>
  </cols>
  <sheetData>
    <row r="1" spans="1:19" ht="3" customHeight="1" thickBot="1" x14ac:dyDescent="0.3">
      <c r="A1" s="265" t="s">
        <v>991</v>
      </c>
      <c r="B1" s="265"/>
      <c r="C1" s="265"/>
      <c r="D1" s="265"/>
      <c r="E1" s="265"/>
      <c r="F1" s="265"/>
      <c r="G1" s="265"/>
      <c r="H1" s="265"/>
      <c r="I1" s="265"/>
      <c r="J1" s="266" t="s">
        <v>853</v>
      </c>
      <c r="K1" s="266"/>
      <c r="L1" s="266"/>
      <c r="M1" s="266"/>
      <c r="N1" s="266"/>
      <c r="O1" s="266"/>
      <c r="P1" s="266"/>
      <c r="Q1" s="224"/>
      <c r="R1" s="224"/>
    </row>
    <row r="2" spans="1:19" ht="15.75" hidden="1" thickBot="1" x14ac:dyDescent="0.3">
      <c r="C2" s="227"/>
      <c r="D2" s="228"/>
      <c r="E2" s="228"/>
      <c r="F2" s="228"/>
      <c r="G2" s="228"/>
      <c r="I2" s="227"/>
      <c r="J2" s="227"/>
      <c r="L2" s="225" t="s">
        <v>424</v>
      </c>
      <c r="M2" s="225" t="s">
        <v>424</v>
      </c>
      <c r="N2" s="225" t="s">
        <v>424</v>
      </c>
    </row>
    <row r="3" spans="1:19" ht="12.75" customHeight="1" x14ac:dyDescent="0.25">
      <c r="A3" s="267" t="s">
        <v>95</v>
      </c>
      <c r="B3" s="303" t="s">
        <v>0</v>
      </c>
      <c r="C3" s="303" t="s">
        <v>34</v>
      </c>
      <c r="D3" s="303" t="s">
        <v>653</v>
      </c>
      <c r="E3" s="303"/>
      <c r="F3" s="303"/>
      <c r="G3" s="303"/>
      <c r="H3" s="303" t="s">
        <v>37</v>
      </c>
      <c r="I3" s="303" t="s">
        <v>35</v>
      </c>
      <c r="J3" s="303" t="s">
        <v>36</v>
      </c>
      <c r="K3" s="318" t="s">
        <v>209</v>
      </c>
      <c r="L3" s="318">
        <v>2019</v>
      </c>
      <c r="M3" s="318">
        <v>2020</v>
      </c>
      <c r="N3" s="318">
        <v>2021</v>
      </c>
      <c r="O3" s="319" t="s">
        <v>213</v>
      </c>
      <c r="P3" s="320" t="s">
        <v>212</v>
      </c>
    </row>
    <row r="4" spans="1:19" ht="106.15" customHeight="1" thickBot="1" x14ac:dyDescent="0.3">
      <c r="A4" s="268"/>
      <c r="B4" s="264"/>
      <c r="C4" s="264"/>
      <c r="D4" s="304" t="s">
        <v>992</v>
      </c>
      <c r="E4" s="304" t="s">
        <v>993</v>
      </c>
      <c r="F4" s="304" t="s">
        <v>994</v>
      </c>
      <c r="G4" s="304" t="s">
        <v>995</v>
      </c>
      <c r="H4" s="305"/>
      <c r="I4" s="305"/>
      <c r="J4" s="305"/>
      <c r="K4" s="321"/>
      <c r="L4" s="321"/>
      <c r="M4" s="321"/>
      <c r="N4" s="321"/>
      <c r="O4" s="322"/>
      <c r="P4" s="323"/>
    </row>
    <row r="5" spans="1:19" ht="409.6" customHeight="1" x14ac:dyDescent="0.25">
      <c r="A5" s="229">
        <v>1</v>
      </c>
      <c r="B5" s="301" t="s">
        <v>2</v>
      </c>
      <c r="C5" s="302" t="s">
        <v>96</v>
      </c>
      <c r="D5" s="306" t="s">
        <v>625</v>
      </c>
      <c r="E5" s="306" t="s">
        <v>615</v>
      </c>
      <c r="F5" s="306" t="s">
        <v>613</v>
      </c>
      <c r="G5" s="306" t="s">
        <v>628</v>
      </c>
      <c r="H5" s="306" t="s">
        <v>97</v>
      </c>
      <c r="I5" s="302" t="s">
        <v>741</v>
      </c>
      <c r="J5" s="302" t="s">
        <v>98</v>
      </c>
      <c r="K5" s="306" t="s">
        <v>3</v>
      </c>
      <c r="L5" s="315"/>
      <c r="M5" s="315"/>
      <c r="N5" s="315"/>
      <c r="O5" s="316" t="s">
        <v>215</v>
      </c>
      <c r="P5" s="317" t="s">
        <v>214</v>
      </c>
    </row>
    <row r="6" spans="1:19" ht="409.6" customHeight="1" x14ac:dyDescent="0.25">
      <c r="A6" s="307">
        <v>2</v>
      </c>
      <c r="B6" s="308" t="s">
        <v>99</v>
      </c>
      <c r="C6" s="309" t="s">
        <v>796</v>
      </c>
      <c r="D6" s="310" t="s">
        <v>624</v>
      </c>
      <c r="E6" s="310" t="s">
        <v>615</v>
      </c>
      <c r="F6" s="310" t="s">
        <v>614</v>
      </c>
      <c r="G6" s="310" t="s">
        <v>628</v>
      </c>
      <c r="H6" s="311" t="s">
        <v>100</v>
      </c>
      <c r="I6" s="309" t="s">
        <v>101</v>
      </c>
      <c r="J6" s="309" t="s">
        <v>431</v>
      </c>
      <c r="K6" s="311" t="s">
        <v>3</v>
      </c>
      <c r="L6" s="312">
        <v>25221520.600000001</v>
      </c>
      <c r="M6" s="312">
        <v>9054220.5999999996</v>
      </c>
      <c r="N6" s="312">
        <v>10803220.6</v>
      </c>
      <c r="O6" s="313" t="s">
        <v>216</v>
      </c>
      <c r="P6" s="314" t="s">
        <v>920</v>
      </c>
    </row>
    <row r="7" spans="1:19" ht="409.6" customHeight="1" x14ac:dyDescent="0.25">
      <c r="A7" s="307">
        <v>3</v>
      </c>
      <c r="B7" s="308" t="s">
        <v>102</v>
      </c>
      <c r="C7" s="309" t="s">
        <v>305</v>
      </c>
      <c r="D7" s="310" t="s">
        <v>624</v>
      </c>
      <c r="E7" s="310" t="s">
        <v>615</v>
      </c>
      <c r="F7" s="310" t="s">
        <v>614</v>
      </c>
      <c r="G7" s="310" t="s">
        <v>628</v>
      </c>
      <c r="H7" s="311" t="s">
        <v>103</v>
      </c>
      <c r="I7" s="309" t="s">
        <v>336</v>
      </c>
      <c r="J7" s="309" t="s">
        <v>337</v>
      </c>
      <c r="K7" s="311" t="s">
        <v>553</v>
      </c>
      <c r="L7" s="312">
        <v>2806300</v>
      </c>
      <c r="M7" s="312">
        <v>4689100</v>
      </c>
      <c r="N7" s="312">
        <v>4689100</v>
      </c>
      <c r="O7" s="313" t="s">
        <v>790</v>
      </c>
      <c r="P7" s="314" t="s">
        <v>791</v>
      </c>
    </row>
    <row r="8" spans="1:19" ht="409.6" customHeight="1" x14ac:dyDescent="0.25">
      <c r="A8" s="160">
        <v>4</v>
      </c>
      <c r="B8" s="308" t="s">
        <v>996</v>
      </c>
      <c r="C8" s="309" t="s">
        <v>848</v>
      </c>
      <c r="D8" s="310" t="s">
        <v>624</v>
      </c>
      <c r="E8" s="310" t="s">
        <v>615</v>
      </c>
      <c r="F8" s="310" t="s">
        <v>616</v>
      </c>
      <c r="G8" s="310" t="s">
        <v>629</v>
      </c>
      <c r="H8" s="311" t="s">
        <v>104</v>
      </c>
      <c r="I8" s="309" t="s">
        <v>552</v>
      </c>
      <c r="J8" s="309" t="s">
        <v>338</v>
      </c>
      <c r="K8" s="311" t="s">
        <v>553</v>
      </c>
      <c r="L8" s="312">
        <v>2806300</v>
      </c>
      <c r="M8" s="312">
        <v>4689100</v>
      </c>
      <c r="N8" s="312">
        <v>4689100</v>
      </c>
      <c r="O8" s="313" t="s">
        <v>792</v>
      </c>
      <c r="P8" s="314" t="s">
        <v>554</v>
      </c>
    </row>
    <row r="9" spans="1:19" ht="211.15" customHeight="1" x14ac:dyDescent="0.25">
      <c r="A9" s="160">
        <v>5</v>
      </c>
      <c r="B9" s="308" t="s">
        <v>617</v>
      </c>
      <c r="C9" s="309" t="s">
        <v>795</v>
      </c>
      <c r="D9" s="310" t="s">
        <v>789</v>
      </c>
      <c r="E9" s="310" t="s">
        <v>794</v>
      </c>
      <c r="F9" s="310" t="s">
        <v>618</v>
      </c>
      <c r="G9" s="310" t="s">
        <v>623</v>
      </c>
      <c r="H9" s="311" t="s">
        <v>105</v>
      </c>
      <c r="I9" s="309" t="s">
        <v>339</v>
      </c>
      <c r="J9" s="309" t="s">
        <v>340</v>
      </c>
      <c r="K9" s="311" t="s">
        <v>553</v>
      </c>
      <c r="L9" s="312"/>
      <c r="M9" s="312"/>
      <c r="N9" s="312"/>
      <c r="O9" s="313" t="s">
        <v>793</v>
      </c>
      <c r="P9" s="314" t="s">
        <v>217</v>
      </c>
    </row>
    <row r="10" spans="1:19" ht="409.6" customHeight="1" x14ac:dyDescent="0.25">
      <c r="A10" s="307">
        <v>6</v>
      </c>
      <c r="B10" s="308" t="s">
        <v>38</v>
      </c>
      <c r="C10" s="309" t="s">
        <v>620</v>
      </c>
      <c r="D10" s="310" t="s">
        <v>619</v>
      </c>
      <c r="E10" s="310" t="s">
        <v>621</v>
      </c>
      <c r="F10" s="310" t="s">
        <v>622</v>
      </c>
      <c r="G10" s="310" t="s">
        <v>623</v>
      </c>
      <c r="H10" s="311" t="s">
        <v>651</v>
      </c>
      <c r="I10" s="309" t="s">
        <v>341</v>
      </c>
      <c r="J10" s="309" t="s">
        <v>652</v>
      </c>
      <c r="K10" s="311" t="s">
        <v>74</v>
      </c>
      <c r="L10" s="312">
        <v>8007931.9000000004</v>
      </c>
      <c r="M10" s="312">
        <v>8014128.7999999998</v>
      </c>
      <c r="N10" s="312">
        <v>8014128.7999999998</v>
      </c>
      <c r="O10" s="313" t="s">
        <v>563</v>
      </c>
      <c r="P10" s="314" t="s">
        <v>734</v>
      </c>
    </row>
    <row r="11" spans="1:19" ht="283.14999999999998" customHeight="1" x14ac:dyDescent="0.25">
      <c r="A11" s="160">
        <v>7</v>
      </c>
      <c r="B11" s="308" t="s">
        <v>24</v>
      </c>
      <c r="C11" s="309" t="s">
        <v>306</v>
      </c>
      <c r="D11" s="310" t="s">
        <v>625</v>
      </c>
      <c r="E11" s="310" t="s">
        <v>626</v>
      </c>
      <c r="F11" s="310" t="s">
        <v>627</v>
      </c>
      <c r="G11" s="310" t="s">
        <v>623</v>
      </c>
      <c r="H11" s="311" t="s">
        <v>106</v>
      </c>
      <c r="I11" s="309" t="s">
        <v>922</v>
      </c>
      <c r="J11" s="309" t="s">
        <v>107</v>
      </c>
      <c r="K11" s="311" t="s">
        <v>4</v>
      </c>
      <c r="L11" s="312">
        <v>51498133.899999999</v>
      </c>
      <c r="M11" s="312">
        <v>57974568.899999999</v>
      </c>
      <c r="N11" s="312">
        <v>70743875.700000003</v>
      </c>
      <c r="O11" s="313" t="s">
        <v>218</v>
      </c>
      <c r="P11" s="314" t="s">
        <v>921</v>
      </c>
    </row>
    <row r="12" spans="1:19" ht="237.6" customHeight="1" x14ac:dyDescent="0.25">
      <c r="A12" s="160">
        <v>8</v>
      </c>
      <c r="B12" s="308" t="s">
        <v>568</v>
      </c>
      <c r="C12" s="309" t="s">
        <v>569</v>
      </c>
      <c r="D12" s="310" t="s">
        <v>625</v>
      </c>
      <c r="E12" s="310" t="s">
        <v>626</v>
      </c>
      <c r="F12" s="310" t="s">
        <v>627</v>
      </c>
      <c r="G12" s="310" t="s">
        <v>623</v>
      </c>
      <c r="H12" s="311" t="s">
        <v>916</v>
      </c>
      <c r="I12" s="309" t="s">
        <v>917</v>
      </c>
      <c r="J12" s="309" t="s">
        <v>919</v>
      </c>
      <c r="K12" s="311" t="s">
        <v>4</v>
      </c>
      <c r="L12" s="312">
        <v>18840163.399999999</v>
      </c>
      <c r="M12" s="312">
        <v>20390550.199999999</v>
      </c>
      <c r="N12" s="312">
        <v>22071488</v>
      </c>
      <c r="O12" s="313" t="s">
        <v>570</v>
      </c>
      <c r="P12" s="314" t="s">
        <v>918</v>
      </c>
    </row>
    <row r="13" spans="1:19" ht="328.15" customHeight="1" x14ac:dyDescent="0.25">
      <c r="A13" s="160">
        <v>9</v>
      </c>
      <c r="B13" s="308" t="s">
        <v>26</v>
      </c>
      <c r="C13" s="309" t="s">
        <v>307</v>
      </c>
      <c r="D13" s="310" t="s">
        <v>625</v>
      </c>
      <c r="E13" s="310" t="s">
        <v>626</v>
      </c>
      <c r="F13" s="310" t="s">
        <v>627</v>
      </c>
      <c r="G13" s="310" t="s">
        <v>623</v>
      </c>
      <c r="H13" s="311" t="s">
        <v>108</v>
      </c>
      <c r="I13" s="309" t="s">
        <v>915</v>
      </c>
      <c r="J13" s="309" t="s">
        <v>109</v>
      </c>
      <c r="K13" s="311" t="s">
        <v>4</v>
      </c>
      <c r="L13" s="312">
        <v>5063417.3</v>
      </c>
      <c r="M13" s="312">
        <v>5412793.0999999996</v>
      </c>
      <c r="N13" s="312">
        <v>5412793.0999999996</v>
      </c>
      <c r="O13" s="313" t="s">
        <v>219</v>
      </c>
      <c r="P13" s="314" t="s">
        <v>914</v>
      </c>
    </row>
    <row r="14" spans="1:19" ht="237.6" customHeight="1" x14ac:dyDescent="0.25">
      <c r="A14" s="307">
        <v>10</v>
      </c>
      <c r="B14" s="308" t="s">
        <v>110</v>
      </c>
      <c r="C14" s="309" t="s">
        <v>564</v>
      </c>
      <c r="D14" s="310" t="s">
        <v>625</v>
      </c>
      <c r="E14" s="310" t="s">
        <v>626</v>
      </c>
      <c r="F14" s="310" t="s">
        <v>627</v>
      </c>
      <c r="G14" s="310" t="s">
        <v>623</v>
      </c>
      <c r="H14" s="311" t="s">
        <v>111</v>
      </c>
      <c r="I14" s="309" t="s">
        <v>565</v>
      </c>
      <c r="J14" s="309" t="s">
        <v>566</v>
      </c>
      <c r="K14" s="311" t="s">
        <v>4</v>
      </c>
      <c r="L14" s="312">
        <v>4938710.9000000004</v>
      </c>
      <c r="M14" s="312">
        <v>5252272.3</v>
      </c>
      <c r="N14" s="312">
        <v>5540787.7000000002</v>
      </c>
      <c r="O14" s="313" t="s">
        <v>220</v>
      </c>
      <c r="P14" s="314" t="s">
        <v>567</v>
      </c>
    </row>
    <row r="15" spans="1:19" ht="316.89999999999998" customHeight="1" x14ac:dyDescent="0.25">
      <c r="A15" s="307">
        <v>11</v>
      </c>
      <c r="B15" s="308" t="s">
        <v>112</v>
      </c>
      <c r="C15" s="309" t="s">
        <v>815</v>
      </c>
      <c r="D15" s="310" t="s">
        <v>625</v>
      </c>
      <c r="E15" s="310" t="s">
        <v>630</v>
      </c>
      <c r="F15" s="310" t="s">
        <v>627</v>
      </c>
      <c r="G15" s="310" t="s">
        <v>623</v>
      </c>
      <c r="H15" s="311" t="s">
        <v>954</v>
      </c>
      <c r="I15" s="309" t="s">
        <v>814</v>
      </c>
      <c r="J15" s="309" t="s">
        <v>113</v>
      </c>
      <c r="K15" s="311" t="s">
        <v>4</v>
      </c>
      <c r="L15" s="312">
        <v>1182241.3</v>
      </c>
      <c r="M15" s="312">
        <v>1233051.3999999999</v>
      </c>
      <c r="N15" s="312">
        <v>677037.9</v>
      </c>
      <c r="O15" s="313" t="s">
        <v>221</v>
      </c>
      <c r="P15" s="314" t="s">
        <v>813</v>
      </c>
    </row>
    <row r="16" spans="1:19" ht="369.6" customHeight="1" x14ac:dyDescent="0.25">
      <c r="A16" s="307">
        <v>12</v>
      </c>
      <c r="B16" s="308" t="s">
        <v>549</v>
      </c>
      <c r="C16" s="309" t="s">
        <v>817</v>
      </c>
      <c r="D16" s="310" t="s">
        <v>625</v>
      </c>
      <c r="E16" s="310" t="s">
        <v>626</v>
      </c>
      <c r="F16" s="310" t="s">
        <v>627</v>
      </c>
      <c r="G16" s="310" t="s">
        <v>623</v>
      </c>
      <c r="H16" s="311" t="s">
        <v>583</v>
      </c>
      <c r="I16" s="309" t="s">
        <v>584</v>
      </c>
      <c r="J16" s="309" t="s">
        <v>582</v>
      </c>
      <c r="K16" s="311" t="s">
        <v>4</v>
      </c>
      <c r="L16" s="312">
        <v>500000</v>
      </c>
      <c r="M16" s="312">
        <v>0</v>
      </c>
      <c r="N16" s="312">
        <v>0</v>
      </c>
      <c r="O16" s="313" t="s">
        <v>581</v>
      </c>
      <c r="P16" s="314" t="s">
        <v>816</v>
      </c>
      <c r="Q16" s="325"/>
      <c r="R16" s="325"/>
      <c r="S16" s="325"/>
    </row>
    <row r="17" spans="1:18" ht="334.15" customHeight="1" x14ac:dyDescent="0.25">
      <c r="A17" s="307">
        <v>13</v>
      </c>
      <c r="B17" s="308" t="s">
        <v>25</v>
      </c>
      <c r="C17" s="309" t="s">
        <v>308</v>
      </c>
      <c r="D17" s="310" t="s">
        <v>625</v>
      </c>
      <c r="E17" s="310" t="s">
        <v>626</v>
      </c>
      <c r="F17" s="310" t="s">
        <v>627</v>
      </c>
      <c r="G17" s="310" t="s">
        <v>623</v>
      </c>
      <c r="H17" s="311" t="s">
        <v>114</v>
      </c>
      <c r="I17" s="309" t="s">
        <v>922</v>
      </c>
      <c r="J17" s="309" t="s">
        <v>115</v>
      </c>
      <c r="K17" s="311" t="s">
        <v>4</v>
      </c>
      <c r="L17" s="312">
        <v>110929227.3</v>
      </c>
      <c r="M17" s="312">
        <v>115075326.40000001</v>
      </c>
      <c r="N17" s="312">
        <v>115075326.40000001</v>
      </c>
      <c r="O17" s="313" t="s">
        <v>222</v>
      </c>
      <c r="P17" s="314" t="s">
        <v>923</v>
      </c>
    </row>
    <row r="18" spans="1:18" ht="250.9" customHeight="1" x14ac:dyDescent="0.25">
      <c r="A18" s="307">
        <v>14</v>
      </c>
      <c r="B18" s="308" t="s">
        <v>116</v>
      </c>
      <c r="C18" s="309" t="s">
        <v>571</v>
      </c>
      <c r="D18" s="310" t="s">
        <v>625</v>
      </c>
      <c r="E18" s="310" t="s">
        <v>626</v>
      </c>
      <c r="F18" s="310" t="s">
        <v>627</v>
      </c>
      <c r="G18" s="310" t="s">
        <v>623</v>
      </c>
      <c r="H18" s="311" t="s">
        <v>117</v>
      </c>
      <c r="I18" s="309" t="s">
        <v>118</v>
      </c>
      <c r="J18" s="309" t="s">
        <v>119</v>
      </c>
      <c r="K18" s="311" t="s">
        <v>4</v>
      </c>
      <c r="L18" s="312">
        <v>12139282.800000001</v>
      </c>
      <c r="M18" s="312">
        <v>12659275.9</v>
      </c>
      <c r="N18" s="312">
        <v>13162334.1</v>
      </c>
      <c r="O18" s="313" t="s">
        <v>223</v>
      </c>
      <c r="P18" s="314" t="s">
        <v>432</v>
      </c>
    </row>
    <row r="19" spans="1:18" ht="409.6" customHeight="1" x14ac:dyDescent="0.25">
      <c r="A19" s="307">
        <v>15</v>
      </c>
      <c r="B19" s="308" t="s">
        <v>573</v>
      </c>
      <c r="C19" s="309" t="s">
        <v>928</v>
      </c>
      <c r="D19" s="310" t="s">
        <v>625</v>
      </c>
      <c r="E19" s="310" t="s">
        <v>626</v>
      </c>
      <c r="F19" s="310" t="s">
        <v>627</v>
      </c>
      <c r="G19" s="310" t="s">
        <v>623</v>
      </c>
      <c r="H19" s="311" t="s">
        <v>924</v>
      </c>
      <c r="I19" s="309" t="s">
        <v>927</v>
      </c>
      <c r="J19" s="309" t="s">
        <v>926</v>
      </c>
      <c r="K19" s="311" t="s">
        <v>4</v>
      </c>
      <c r="L19" s="312">
        <v>2100000</v>
      </c>
      <c r="M19" s="312">
        <v>1925000</v>
      </c>
      <c r="N19" s="312">
        <v>1925000</v>
      </c>
      <c r="O19" s="313" t="s">
        <v>572</v>
      </c>
      <c r="P19" s="314" t="s">
        <v>925</v>
      </c>
    </row>
    <row r="20" spans="1:18" ht="409.6" customHeight="1" x14ac:dyDescent="0.25">
      <c r="A20" s="307">
        <v>16</v>
      </c>
      <c r="B20" s="308" t="s">
        <v>574</v>
      </c>
      <c r="C20" s="309" t="s">
        <v>580</v>
      </c>
      <c r="D20" s="310" t="s">
        <v>625</v>
      </c>
      <c r="E20" s="310" t="s">
        <v>626</v>
      </c>
      <c r="F20" s="310" t="s">
        <v>627</v>
      </c>
      <c r="G20" s="310" t="s">
        <v>623</v>
      </c>
      <c r="H20" s="311" t="s">
        <v>579</v>
      </c>
      <c r="I20" s="309" t="s">
        <v>578</v>
      </c>
      <c r="J20" s="309" t="s">
        <v>575</v>
      </c>
      <c r="K20" s="311" t="s">
        <v>4</v>
      </c>
      <c r="L20" s="312">
        <v>7530255.7999999998</v>
      </c>
      <c r="M20" s="312">
        <v>7692569.0999999996</v>
      </c>
      <c r="N20" s="312">
        <v>8269460.0999999996</v>
      </c>
      <c r="O20" s="313" t="s">
        <v>577</v>
      </c>
      <c r="P20" s="314" t="s">
        <v>576</v>
      </c>
    </row>
    <row r="21" spans="1:18" ht="145.15" customHeight="1" x14ac:dyDescent="0.25">
      <c r="A21" s="307">
        <v>17</v>
      </c>
      <c r="B21" s="308" t="s">
        <v>39</v>
      </c>
      <c r="C21" s="309" t="s">
        <v>309</v>
      </c>
      <c r="D21" s="310" t="s">
        <v>625</v>
      </c>
      <c r="E21" s="310" t="s">
        <v>612</v>
      </c>
      <c r="F21" s="310" t="s">
        <v>627</v>
      </c>
      <c r="G21" s="310" t="s">
        <v>623</v>
      </c>
      <c r="H21" s="311" t="s">
        <v>40</v>
      </c>
      <c r="I21" s="309" t="s">
        <v>41</v>
      </c>
      <c r="J21" s="309" t="s">
        <v>120</v>
      </c>
      <c r="K21" s="311" t="s">
        <v>4</v>
      </c>
      <c r="L21" s="312">
        <v>698325.5</v>
      </c>
      <c r="M21" s="312">
        <v>1198352.5</v>
      </c>
      <c r="N21" s="312">
        <v>1198352.5</v>
      </c>
      <c r="O21" s="313" t="s">
        <v>224</v>
      </c>
      <c r="P21" s="314" t="s">
        <v>390</v>
      </c>
    </row>
    <row r="22" spans="1:18" ht="263.25" customHeight="1" x14ac:dyDescent="0.25">
      <c r="A22" s="307">
        <v>18</v>
      </c>
      <c r="B22" s="308" t="s">
        <v>802</v>
      </c>
      <c r="C22" s="309" t="s">
        <v>547</v>
      </c>
      <c r="D22" s="310" t="s">
        <v>625</v>
      </c>
      <c r="E22" s="310" t="s">
        <v>630</v>
      </c>
      <c r="F22" s="310" t="s">
        <v>627</v>
      </c>
      <c r="G22" s="310" t="s">
        <v>623</v>
      </c>
      <c r="H22" s="311" t="s">
        <v>121</v>
      </c>
      <c r="I22" s="309" t="s">
        <v>342</v>
      </c>
      <c r="J22" s="309" t="s">
        <v>548</v>
      </c>
      <c r="K22" s="311" t="s">
        <v>4</v>
      </c>
      <c r="L22" s="312">
        <v>546738.4</v>
      </c>
      <c r="M22" s="312">
        <v>546738.4</v>
      </c>
      <c r="N22" s="312">
        <v>546738.4</v>
      </c>
      <c r="O22" s="313" t="s">
        <v>225</v>
      </c>
      <c r="P22" s="314" t="s">
        <v>953</v>
      </c>
    </row>
    <row r="23" spans="1:18" ht="334.5" customHeight="1" x14ac:dyDescent="0.25">
      <c r="A23" s="307">
        <v>19</v>
      </c>
      <c r="B23" s="308" t="s">
        <v>546</v>
      </c>
      <c r="C23" s="309" t="s">
        <v>887</v>
      </c>
      <c r="D23" s="310" t="s">
        <v>625</v>
      </c>
      <c r="E23" s="310" t="s">
        <v>630</v>
      </c>
      <c r="F23" s="310" t="s">
        <v>627</v>
      </c>
      <c r="G23" s="310" t="s">
        <v>623</v>
      </c>
      <c r="H23" s="311" t="s">
        <v>122</v>
      </c>
      <c r="I23" s="309" t="s">
        <v>123</v>
      </c>
      <c r="J23" s="309" t="s">
        <v>886</v>
      </c>
      <c r="K23" s="311" t="s">
        <v>4</v>
      </c>
      <c r="L23" s="312">
        <v>70000</v>
      </c>
      <c r="M23" s="312">
        <v>70000</v>
      </c>
      <c r="N23" s="312">
        <v>70000</v>
      </c>
      <c r="O23" s="313" t="s">
        <v>226</v>
      </c>
      <c r="P23" s="314" t="s">
        <v>885</v>
      </c>
    </row>
    <row r="24" spans="1:18" ht="290.45" customHeight="1" x14ac:dyDescent="0.25">
      <c r="A24" s="307">
        <v>20</v>
      </c>
      <c r="B24" s="308" t="s">
        <v>14</v>
      </c>
      <c r="C24" s="309" t="s">
        <v>124</v>
      </c>
      <c r="D24" s="310" t="s">
        <v>625</v>
      </c>
      <c r="E24" s="310" t="s">
        <v>631</v>
      </c>
      <c r="F24" s="310" t="s">
        <v>627</v>
      </c>
      <c r="G24" s="310" t="s">
        <v>623</v>
      </c>
      <c r="H24" s="311" t="s">
        <v>955</v>
      </c>
      <c r="I24" s="309" t="s">
        <v>125</v>
      </c>
      <c r="J24" s="309" t="s">
        <v>126</v>
      </c>
      <c r="K24" s="311" t="s">
        <v>4</v>
      </c>
      <c r="L24" s="312">
        <v>615000</v>
      </c>
      <c r="M24" s="312">
        <v>615000</v>
      </c>
      <c r="N24" s="312">
        <v>615000</v>
      </c>
      <c r="O24" s="313" t="s">
        <v>228</v>
      </c>
      <c r="P24" s="314" t="s">
        <v>227</v>
      </c>
    </row>
    <row r="25" spans="1:18" ht="409.6" customHeight="1" x14ac:dyDescent="0.25">
      <c r="A25" s="307">
        <v>21</v>
      </c>
      <c r="B25" s="308" t="s">
        <v>27</v>
      </c>
      <c r="C25" s="309" t="s">
        <v>310</v>
      </c>
      <c r="D25" s="310" t="s">
        <v>625</v>
      </c>
      <c r="E25" s="310" t="s">
        <v>615</v>
      </c>
      <c r="F25" s="310" t="s">
        <v>627</v>
      </c>
      <c r="G25" s="310" t="s">
        <v>623</v>
      </c>
      <c r="H25" s="311" t="s">
        <v>956</v>
      </c>
      <c r="I25" s="309" t="s">
        <v>127</v>
      </c>
      <c r="J25" s="309" t="s">
        <v>128</v>
      </c>
      <c r="K25" s="311" t="s">
        <v>4</v>
      </c>
      <c r="L25" s="312">
        <v>450000</v>
      </c>
      <c r="M25" s="312">
        <v>450000</v>
      </c>
      <c r="N25" s="312">
        <v>450000</v>
      </c>
      <c r="O25" s="313" t="s">
        <v>230</v>
      </c>
      <c r="P25" s="314" t="s">
        <v>229</v>
      </c>
    </row>
    <row r="26" spans="1:18" ht="344.25" customHeight="1" x14ac:dyDescent="0.25">
      <c r="A26" s="307">
        <v>22</v>
      </c>
      <c r="B26" s="308" t="s">
        <v>19</v>
      </c>
      <c r="C26" s="309" t="s">
        <v>311</v>
      </c>
      <c r="D26" s="310" t="s">
        <v>625</v>
      </c>
      <c r="E26" s="310" t="s">
        <v>615</v>
      </c>
      <c r="F26" s="310" t="s">
        <v>627</v>
      </c>
      <c r="G26" s="310" t="s">
        <v>623</v>
      </c>
      <c r="H26" s="311" t="s">
        <v>129</v>
      </c>
      <c r="I26" s="309" t="s">
        <v>343</v>
      </c>
      <c r="J26" s="309" t="s">
        <v>130</v>
      </c>
      <c r="K26" s="311" t="s">
        <v>4</v>
      </c>
      <c r="L26" s="312">
        <v>160000</v>
      </c>
      <c r="M26" s="312">
        <v>160000</v>
      </c>
      <c r="N26" s="312">
        <v>160000</v>
      </c>
      <c r="O26" s="313" t="s">
        <v>232</v>
      </c>
      <c r="P26" s="314" t="s">
        <v>231</v>
      </c>
    </row>
    <row r="27" spans="1:18" ht="158.44999999999999" customHeight="1" x14ac:dyDescent="0.25">
      <c r="A27" s="307">
        <v>23</v>
      </c>
      <c r="B27" s="308" t="s">
        <v>23</v>
      </c>
      <c r="C27" s="309" t="s">
        <v>312</v>
      </c>
      <c r="D27" s="310" t="s">
        <v>625</v>
      </c>
      <c r="E27" s="310" t="s">
        <v>615</v>
      </c>
      <c r="F27" s="310" t="s">
        <v>627</v>
      </c>
      <c r="G27" s="310" t="s">
        <v>623</v>
      </c>
      <c r="H27" s="311" t="s">
        <v>131</v>
      </c>
      <c r="I27" s="309" t="s">
        <v>344</v>
      </c>
      <c r="J27" s="309" t="s">
        <v>132</v>
      </c>
      <c r="K27" s="311" t="s">
        <v>4</v>
      </c>
      <c r="L27" s="312">
        <v>500000</v>
      </c>
      <c r="M27" s="312">
        <v>500000</v>
      </c>
      <c r="N27" s="312">
        <v>500000</v>
      </c>
      <c r="O27" s="313" t="s">
        <v>233</v>
      </c>
      <c r="P27" s="314" t="s">
        <v>929</v>
      </c>
    </row>
    <row r="28" spans="1:18" ht="338.25" customHeight="1" x14ac:dyDescent="0.25">
      <c r="A28" s="307">
        <v>24</v>
      </c>
      <c r="B28" s="308" t="s">
        <v>133</v>
      </c>
      <c r="C28" s="309" t="s">
        <v>313</v>
      </c>
      <c r="D28" s="310" t="s">
        <v>625</v>
      </c>
      <c r="E28" s="310" t="s">
        <v>626</v>
      </c>
      <c r="F28" s="310" t="s">
        <v>627</v>
      </c>
      <c r="G28" s="310" t="s">
        <v>623</v>
      </c>
      <c r="H28" s="311" t="s">
        <v>957</v>
      </c>
      <c r="I28" s="309" t="s">
        <v>134</v>
      </c>
      <c r="J28" s="309" t="s">
        <v>135</v>
      </c>
      <c r="K28" s="311" t="s">
        <v>4</v>
      </c>
      <c r="L28" s="312">
        <v>200000</v>
      </c>
      <c r="M28" s="312">
        <v>200000</v>
      </c>
      <c r="N28" s="312">
        <v>200000</v>
      </c>
      <c r="O28" s="313" t="s">
        <v>235</v>
      </c>
      <c r="P28" s="314" t="s">
        <v>234</v>
      </c>
    </row>
    <row r="29" spans="1:18" ht="303.60000000000002" customHeight="1" x14ac:dyDescent="0.25">
      <c r="A29" s="307">
        <v>25</v>
      </c>
      <c r="B29" s="308" t="s">
        <v>550</v>
      </c>
      <c r="C29" s="309" t="s">
        <v>589</v>
      </c>
      <c r="D29" s="310" t="s">
        <v>625</v>
      </c>
      <c r="E29" s="310" t="s">
        <v>626</v>
      </c>
      <c r="F29" s="310" t="s">
        <v>627</v>
      </c>
      <c r="G29" s="310" t="s">
        <v>623</v>
      </c>
      <c r="H29" s="311" t="s">
        <v>586</v>
      </c>
      <c r="I29" s="309" t="s">
        <v>590</v>
      </c>
      <c r="J29" s="309" t="s">
        <v>587</v>
      </c>
      <c r="K29" s="311" t="s">
        <v>4</v>
      </c>
      <c r="L29" s="312">
        <v>500000</v>
      </c>
      <c r="M29" s="312">
        <v>0</v>
      </c>
      <c r="N29" s="312">
        <v>0</v>
      </c>
      <c r="O29" s="313" t="s">
        <v>588</v>
      </c>
      <c r="P29" s="314" t="s">
        <v>585</v>
      </c>
    </row>
    <row r="30" spans="1:18" ht="330" customHeight="1" x14ac:dyDescent="0.25">
      <c r="A30" s="307">
        <v>26</v>
      </c>
      <c r="B30" s="308" t="s">
        <v>42</v>
      </c>
      <c r="C30" s="309" t="s">
        <v>314</v>
      </c>
      <c r="D30" s="310" t="s">
        <v>625</v>
      </c>
      <c r="E30" s="310" t="s">
        <v>615</v>
      </c>
      <c r="F30" s="310" t="s">
        <v>613</v>
      </c>
      <c r="G30" s="310" t="s">
        <v>628</v>
      </c>
      <c r="H30" s="311" t="s">
        <v>43</v>
      </c>
      <c r="I30" s="309" t="s">
        <v>899</v>
      </c>
      <c r="J30" s="309" t="s">
        <v>900</v>
      </c>
      <c r="K30" s="311" t="s">
        <v>4</v>
      </c>
      <c r="L30" s="312"/>
      <c r="M30" s="312"/>
      <c r="N30" s="312"/>
      <c r="O30" s="313" t="s">
        <v>236</v>
      </c>
      <c r="P30" s="314" t="s">
        <v>898</v>
      </c>
      <c r="Q30" s="325"/>
      <c r="R30" s="325"/>
    </row>
    <row r="31" spans="1:18" ht="409.6" customHeight="1" x14ac:dyDescent="0.25">
      <c r="A31" s="307">
        <v>27</v>
      </c>
      <c r="B31" s="308" t="s">
        <v>44</v>
      </c>
      <c r="C31" s="309" t="s">
        <v>315</v>
      </c>
      <c r="D31" s="310" t="s">
        <v>625</v>
      </c>
      <c r="E31" s="310" t="s">
        <v>615</v>
      </c>
      <c r="F31" s="310" t="s">
        <v>627</v>
      </c>
      <c r="G31" s="310" t="s">
        <v>623</v>
      </c>
      <c r="H31" s="311" t="s">
        <v>136</v>
      </c>
      <c r="I31" s="309" t="s">
        <v>345</v>
      </c>
      <c r="J31" s="309" t="s">
        <v>45</v>
      </c>
      <c r="K31" s="311" t="s">
        <v>4</v>
      </c>
      <c r="L31" s="312">
        <v>100000</v>
      </c>
      <c r="M31" s="312">
        <v>100000</v>
      </c>
      <c r="N31" s="312">
        <v>100000</v>
      </c>
      <c r="O31" s="313" t="s">
        <v>238</v>
      </c>
      <c r="P31" s="314" t="s">
        <v>237</v>
      </c>
      <c r="Q31" s="325"/>
      <c r="R31" s="325"/>
    </row>
    <row r="32" spans="1:18" ht="409.6" customHeight="1" x14ac:dyDescent="0.25">
      <c r="A32" s="307">
        <v>28</v>
      </c>
      <c r="B32" s="308" t="s">
        <v>437</v>
      </c>
      <c r="C32" s="309" t="s">
        <v>438</v>
      </c>
      <c r="D32" s="310" t="s">
        <v>625</v>
      </c>
      <c r="E32" s="310" t="s">
        <v>615</v>
      </c>
      <c r="F32" s="310" t="s">
        <v>627</v>
      </c>
      <c r="G32" s="310" t="s">
        <v>623</v>
      </c>
      <c r="H32" s="311" t="s">
        <v>434</v>
      </c>
      <c r="I32" s="309" t="s">
        <v>436</v>
      </c>
      <c r="J32" s="309" t="s">
        <v>433</v>
      </c>
      <c r="K32" s="311" t="s">
        <v>4</v>
      </c>
      <c r="L32" s="312">
        <v>3424260</v>
      </c>
      <c r="M32" s="312">
        <v>5620330</v>
      </c>
      <c r="N32" s="312">
        <v>6936320</v>
      </c>
      <c r="O32" s="313" t="s">
        <v>435</v>
      </c>
      <c r="P32" s="348" t="s">
        <v>963</v>
      </c>
      <c r="Q32" s="325"/>
      <c r="R32" s="325"/>
    </row>
    <row r="33" spans="1:19" ht="184.9" customHeight="1" x14ac:dyDescent="0.25">
      <c r="A33" s="307">
        <v>29</v>
      </c>
      <c r="B33" s="308" t="s">
        <v>137</v>
      </c>
      <c r="C33" s="309" t="s">
        <v>797</v>
      </c>
      <c r="D33" s="310" t="s">
        <v>632</v>
      </c>
      <c r="E33" s="310" t="s">
        <v>633</v>
      </c>
      <c r="F33" s="310" t="s">
        <v>627</v>
      </c>
      <c r="G33" s="310" t="s">
        <v>628</v>
      </c>
      <c r="H33" s="311" t="s">
        <v>138</v>
      </c>
      <c r="I33" s="309" t="s">
        <v>346</v>
      </c>
      <c r="J33" s="309" t="s">
        <v>139</v>
      </c>
      <c r="K33" s="311" t="s">
        <v>4</v>
      </c>
      <c r="L33" s="312">
        <v>2602610</v>
      </c>
      <c r="M33" s="312">
        <v>1191830</v>
      </c>
      <c r="N33" s="324">
        <v>89330</v>
      </c>
      <c r="O33" s="313" t="s">
        <v>239</v>
      </c>
      <c r="P33" s="314" t="s">
        <v>784</v>
      </c>
      <c r="Q33" s="325"/>
      <c r="R33" s="325"/>
    </row>
    <row r="34" spans="1:19" ht="409.6" customHeight="1" x14ac:dyDescent="0.25">
      <c r="A34" s="307">
        <v>30</v>
      </c>
      <c r="B34" s="308" t="s">
        <v>46</v>
      </c>
      <c r="C34" s="309" t="s">
        <v>881</v>
      </c>
      <c r="D34" s="310" t="s">
        <v>625</v>
      </c>
      <c r="E34" s="310" t="s">
        <v>615</v>
      </c>
      <c r="F34" s="310" t="s">
        <v>627</v>
      </c>
      <c r="G34" s="310" t="s">
        <v>623</v>
      </c>
      <c r="H34" s="311" t="s">
        <v>140</v>
      </c>
      <c r="I34" s="309" t="s">
        <v>882</v>
      </c>
      <c r="J34" s="309" t="s">
        <v>47</v>
      </c>
      <c r="K34" s="311" t="s">
        <v>4</v>
      </c>
      <c r="L34" s="312">
        <v>400000</v>
      </c>
      <c r="M34" s="312">
        <v>400000</v>
      </c>
      <c r="N34" s="312">
        <v>400000</v>
      </c>
      <c r="O34" s="313" t="s">
        <v>240</v>
      </c>
      <c r="P34" s="314" t="s">
        <v>880</v>
      </c>
      <c r="Q34" s="325"/>
      <c r="R34" s="325"/>
    </row>
    <row r="35" spans="1:19" ht="409.6" customHeight="1" x14ac:dyDescent="0.25">
      <c r="A35" s="307">
        <v>31</v>
      </c>
      <c r="B35" s="308" t="s">
        <v>944</v>
      </c>
      <c r="C35" s="309" t="s">
        <v>440</v>
      </c>
      <c r="D35" s="310" t="s">
        <v>625</v>
      </c>
      <c r="E35" s="310" t="s">
        <v>626</v>
      </c>
      <c r="F35" s="310" t="s">
        <v>627</v>
      </c>
      <c r="G35" s="310" t="s">
        <v>623</v>
      </c>
      <c r="H35" s="311" t="s">
        <v>913</v>
      </c>
      <c r="I35" s="309" t="s">
        <v>441</v>
      </c>
      <c r="J35" s="309" t="s">
        <v>141</v>
      </c>
      <c r="K35" s="311" t="s">
        <v>4</v>
      </c>
      <c r="L35" s="312">
        <v>450000</v>
      </c>
      <c r="M35" s="312">
        <v>450000</v>
      </c>
      <c r="N35" s="312">
        <v>450000</v>
      </c>
      <c r="O35" s="313" t="s">
        <v>241</v>
      </c>
      <c r="P35" s="314" t="s">
        <v>439</v>
      </c>
      <c r="Q35" s="325"/>
      <c r="R35" s="325"/>
    </row>
    <row r="36" spans="1:19" ht="290.45" customHeight="1" x14ac:dyDescent="0.25">
      <c r="A36" s="307">
        <v>32</v>
      </c>
      <c r="B36" s="308" t="s">
        <v>8</v>
      </c>
      <c r="C36" s="309" t="s">
        <v>442</v>
      </c>
      <c r="D36" s="310" t="s">
        <v>625</v>
      </c>
      <c r="E36" s="310" t="s">
        <v>634</v>
      </c>
      <c r="F36" s="310" t="s">
        <v>627</v>
      </c>
      <c r="G36" s="310" t="s">
        <v>623</v>
      </c>
      <c r="H36" s="311" t="s">
        <v>958</v>
      </c>
      <c r="I36" s="309" t="s">
        <v>347</v>
      </c>
      <c r="J36" s="309" t="s">
        <v>142</v>
      </c>
      <c r="K36" s="311" t="s">
        <v>4</v>
      </c>
      <c r="L36" s="312">
        <v>5131399.9000000004</v>
      </c>
      <c r="M36" s="312">
        <v>4557674.2</v>
      </c>
      <c r="N36" s="312">
        <v>3000000.2</v>
      </c>
      <c r="O36" s="313" t="s">
        <v>242</v>
      </c>
      <c r="P36" s="314" t="s">
        <v>818</v>
      </c>
      <c r="Q36" s="325"/>
      <c r="R36" s="325"/>
    </row>
    <row r="37" spans="1:19" ht="409.5" customHeight="1" x14ac:dyDescent="0.25">
      <c r="A37" s="307">
        <v>33</v>
      </c>
      <c r="B37" s="308" t="s">
        <v>48</v>
      </c>
      <c r="C37" s="309" t="s">
        <v>316</v>
      </c>
      <c r="D37" s="310" t="s">
        <v>619</v>
      </c>
      <c r="E37" s="310" t="s">
        <v>615</v>
      </c>
      <c r="F37" s="310" t="s">
        <v>627</v>
      </c>
      <c r="G37" s="310" t="s">
        <v>623</v>
      </c>
      <c r="H37" s="311" t="s">
        <v>959</v>
      </c>
      <c r="I37" s="309" t="s">
        <v>444</v>
      </c>
      <c r="J37" s="309" t="s">
        <v>143</v>
      </c>
      <c r="K37" s="311" t="s">
        <v>4</v>
      </c>
      <c r="L37" s="312">
        <v>200000</v>
      </c>
      <c r="M37" s="312">
        <v>200000</v>
      </c>
      <c r="N37" s="312">
        <v>200000</v>
      </c>
      <c r="O37" s="313" t="s">
        <v>243</v>
      </c>
      <c r="P37" s="314" t="s">
        <v>443</v>
      </c>
      <c r="Q37" s="325"/>
      <c r="R37" s="325"/>
    </row>
    <row r="38" spans="1:19" ht="409.6" customHeight="1" x14ac:dyDescent="0.25">
      <c r="A38" s="307">
        <v>34</v>
      </c>
      <c r="B38" s="308" t="s">
        <v>595</v>
      </c>
      <c r="C38" s="309" t="s">
        <v>821</v>
      </c>
      <c r="D38" s="310" t="s">
        <v>625</v>
      </c>
      <c r="E38" s="310" t="s">
        <v>615</v>
      </c>
      <c r="F38" s="310" t="s">
        <v>627</v>
      </c>
      <c r="G38" s="310" t="s">
        <v>623</v>
      </c>
      <c r="H38" s="311" t="s">
        <v>960</v>
      </c>
      <c r="I38" s="309" t="s">
        <v>820</v>
      </c>
      <c r="J38" s="309" t="s">
        <v>894</v>
      </c>
      <c r="K38" s="311" t="s">
        <v>4</v>
      </c>
      <c r="L38" s="312">
        <v>172643.20000000001</v>
      </c>
      <c r="M38" s="312">
        <v>150000</v>
      </c>
      <c r="N38" s="312">
        <v>150000</v>
      </c>
      <c r="O38" s="313" t="s">
        <v>244</v>
      </c>
      <c r="P38" s="314" t="s">
        <v>819</v>
      </c>
      <c r="Q38" s="325"/>
      <c r="R38" s="325"/>
    </row>
    <row r="39" spans="1:19" ht="198" customHeight="1" x14ac:dyDescent="0.25">
      <c r="A39" s="307">
        <v>35</v>
      </c>
      <c r="B39" s="308" t="s">
        <v>596</v>
      </c>
      <c r="C39" s="309" t="s">
        <v>317</v>
      </c>
      <c r="D39" s="310" t="s">
        <v>625</v>
      </c>
      <c r="E39" s="310" t="s">
        <v>615</v>
      </c>
      <c r="F39" s="310" t="s">
        <v>627</v>
      </c>
      <c r="G39" s="310" t="s">
        <v>623</v>
      </c>
      <c r="H39" s="311" t="s">
        <v>961</v>
      </c>
      <c r="I39" s="309" t="s">
        <v>348</v>
      </c>
      <c r="J39" s="309" t="s">
        <v>144</v>
      </c>
      <c r="K39" s="311" t="s">
        <v>4</v>
      </c>
      <c r="L39" s="312">
        <v>850000</v>
      </c>
      <c r="M39" s="312">
        <v>950000</v>
      </c>
      <c r="N39" s="312">
        <v>950000</v>
      </c>
      <c r="O39" s="313" t="s">
        <v>246</v>
      </c>
      <c r="P39" s="314" t="s">
        <v>245</v>
      </c>
      <c r="Q39" s="325"/>
      <c r="R39" s="325"/>
    </row>
    <row r="40" spans="1:19" ht="409.6" customHeight="1" x14ac:dyDescent="0.25">
      <c r="A40" s="349">
        <v>36</v>
      </c>
      <c r="B40" s="308" t="s">
        <v>602</v>
      </c>
      <c r="C40" s="309" t="s">
        <v>601</v>
      </c>
      <c r="D40" s="310" t="s">
        <v>625</v>
      </c>
      <c r="E40" s="310" t="s">
        <v>626</v>
      </c>
      <c r="F40" s="310" t="s">
        <v>613</v>
      </c>
      <c r="G40" s="310" t="s">
        <v>623</v>
      </c>
      <c r="H40" s="311" t="s">
        <v>598</v>
      </c>
      <c r="I40" s="309" t="s">
        <v>600</v>
      </c>
      <c r="J40" s="309" t="s">
        <v>597</v>
      </c>
      <c r="K40" s="311" t="s">
        <v>4</v>
      </c>
      <c r="L40" s="350"/>
      <c r="M40" s="350"/>
      <c r="N40" s="350"/>
      <c r="O40" s="313" t="s">
        <v>599</v>
      </c>
      <c r="P40" s="314" t="s">
        <v>822</v>
      </c>
      <c r="Q40" s="325"/>
      <c r="R40" s="325"/>
    </row>
    <row r="41" spans="1:19" ht="358.5" customHeight="1" x14ac:dyDescent="0.25">
      <c r="A41" s="307">
        <v>37</v>
      </c>
      <c r="B41" s="308" t="s">
        <v>591</v>
      </c>
      <c r="C41" s="309" t="s">
        <v>430</v>
      </c>
      <c r="D41" s="310" t="s">
        <v>625</v>
      </c>
      <c r="E41" s="310" t="s">
        <v>626</v>
      </c>
      <c r="F41" s="310" t="s">
        <v>627</v>
      </c>
      <c r="G41" s="310" t="s">
        <v>623</v>
      </c>
      <c r="H41" s="311" t="s">
        <v>145</v>
      </c>
      <c r="I41" s="309" t="s">
        <v>349</v>
      </c>
      <c r="J41" s="309" t="s">
        <v>593</v>
      </c>
      <c r="K41" s="311" t="s">
        <v>4</v>
      </c>
      <c r="L41" s="312">
        <v>1673096.6</v>
      </c>
      <c r="M41" s="312">
        <v>3996269</v>
      </c>
      <c r="N41" s="312">
        <v>5530610.9000000004</v>
      </c>
      <c r="O41" s="313" t="s">
        <v>247</v>
      </c>
      <c r="P41" s="314" t="s">
        <v>592</v>
      </c>
      <c r="Q41" s="325"/>
    </row>
    <row r="42" spans="1:19" ht="211.15" customHeight="1" x14ac:dyDescent="0.25">
      <c r="A42" s="307">
        <v>38</v>
      </c>
      <c r="B42" s="308" t="s">
        <v>32</v>
      </c>
      <c r="C42" s="309" t="s">
        <v>318</v>
      </c>
      <c r="D42" s="310" t="s">
        <v>625</v>
      </c>
      <c r="E42" s="310" t="s">
        <v>626</v>
      </c>
      <c r="F42" s="310" t="s">
        <v>627</v>
      </c>
      <c r="G42" s="310" t="s">
        <v>623</v>
      </c>
      <c r="H42" s="311" t="s">
        <v>146</v>
      </c>
      <c r="I42" s="309" t="s">
        <v>147</v>
      </c>
      <c r="J42" s="309" t="s">
        <v>148</v>
      </c>
      <c r="K42" s="311" t="s">
        <v>4</v>
      </c>
      <c r="L42" s="312">
        <v>100000</v>
      </c>
      <c r="M42" s="312">
        <v>100000</v>
      </c>
      <c r="N42" s="312">
        <v>100000</v>
      </c>
      <c r="O42" s="313" t="s">
        <v>249</v>
      </c>
      <c r="P42" s="314" t="s">
        <v>248</v>
      </c>
      <c r="Q42" s="325"/>
      <c r="R42" s="325"/>
      <c r="S42" s="325"/>
    </row>
    <row r="43" spans="1:19" ht="259.5" customHeight="1" x14ac:dyDescent="0.25">
      <c r="A43" s="307">
        <v>39</v>
      </c>
      <c r="B43" s="308" t="s">
        <v>594</v>
      </c>
      <c r="C43" s="309" t="s">
        <v>319</v>
      </c>
      <c r="D43" s="310" t="s">
        <v>625</v>
      </c>
      <c r="E43" s="310" t="s">
        <v>626</v>
      </c>
      <c r="F43" s="310" t="s">
        <v>627</v>
      </c>
      <c r="G43" s="310" t="s">
        <v>623</v>
      </c>
      <c r="H43" s="311" t="s">
        <v>149</v>
      </c>
      <c r="I43" s="309" t="s">
        <v>150</v>
      </c>
      <c r="J43" s="309" t="s">
        <v>151</v>
      </c>
      <c r="K43" s="311" t="s">
        <v>4</v>
      </c>
      <c r="L43" s="312">
        <v>2407774.7999999998</v>
      </c>
      <c r="M43" s="312">
        <v>1631759.4</v>
      </c>
      <c r="N43" s="312">
        <v>1631759.4</v>
      </c>
      <c r="O43" s="309" t="s">
        <v>251</v>
      </c>
      <c r="P43" s="314" t="s">
        <v>250</v>
      </c>
      <c r="Q43" s="325"/>
      <c r="R43" s="325"/>
      <c r="S43" s="325"/>
    </row>
    <row r="44" spans="1:19" ht="366.75" customHeight="1" x14ac:dyDescent="0.25">
      <c r="A44" s="307">
        <v>40</v>
      </c>
      <c r="B44" s="308" t="s">
        <v>15</v>
      </c>
      <c r="C44" s="309" t="s">
        <v>320</v>
      </c>
      <c r="D44" s="310" t="s">
        <v>625</v>
      </c>
      <c r="E44" s="310" t="s">
        <v>626</v>
      </c>
      <c r="F44" s="310" t="s">
        <v>627</v>
      </c>
      <c r="G44" s="310" t="s">
        <v>623</v>
      </c>
      <c r="H44" s="311" t="s">
        <v>152</v>
      </c>
      <c r="I44" s="309" t="s">
        <v>153</v>
      </c>
      <c r="J44" s="309" t="s">
        <v>154</v>
      </c>
      <c r="K44" s="311" t="s">
        <v>4</v>
      </c>
      <c r="L44" s="312">
        <v>49200</v>
      </c>
      <c r="M44" s="312">
        <v>49200</v>
      </c>
      <c r="N44" s="312">
        <v>49200</v>
      </c>
      <c r="O44" s="313" t="s">
        <v>253</v>
      </c>
      <c r="P44" s="314" t="s">
        <v>252</v>
      </c>
      <c r="Q44" s="325"/>
      <c r="R44" s="325"/>
      <c r="S44" s="325"/>
    </row>
    <row r="45" spans="1:19" ht="409.6" customHeight="1" x14ac:dyDescent="0.25">
      <c r="A45" s="307">
        <v>41</v>
      </c>
      <c r="B45" s="308" t="s">
        <v>603</v>
      </c>
      <c r="C45" s="309" t="s">
        <v>808</v>
      </c>
      <c r="D45" s="310" t="s">
        <v>625</v>
      </c>
      <c r="E45" s="310" t="s">
        <v>635</v>
      </c>
      <c r="F45" s="310" t="s">
        <v>627</v>
      </c>
      <c r="G45" s="310" t="s">
        <v>623</v>
      </c>
      <c r="H45" s="311" t="s">
        <v>155</v>
      </c>
      <c r="I45" s="309" t="s">
        <v>812</v>
      </c>
      <c r="J45" s="309" t="s">
        <v>809</v>
      </c>
      <c r="K45" s="311" t="s">
        <v>4</v>
      </c>
      <c r="L45" s="312">
        <v>2254090.6</v>
      </c>
      <c r="M45" s="312">
        <v>3790900</v>
      </c>
      <c r="N45" s="312">
        <v>3790900</v>
      </c>
      <c r="O45" s="313" t="s">
        <v>811</v>
      </c>
      <c r="P45" s="314" t="s">
        <v>810</v>
      </c>
      <c r="Q45" s="325"/>
      <c r="R45" s="325"/>
      <c r="S45" s="325"/>
    </row>
    <row r="46" spans="1:19" ht="409.6" customHeight="1" x14ac:dyDescent="0.25">
      <c r="A46" s="307">
        <v>42</v>
      </c>
      <c r="B46" s="308" t="s">
        <v>604</v>
      </c>
      <c r="C46" s="309" t="s">
        <v>608</v>
      </c>
      <c r="D46" s="310" t="s">
        <v>625</v>
      </c>
      <c r="E46" s="310" t="s">
        <v>635</v>
      </c>
      <c r="F46" s="310" t="s">
        <v>627</v>
      </c>
      <c r="G46" s="310" t="s">
        <v>623</v>
      </c>
      <c r="H46" s="311" t="s">
        <v>609</v>
      </c>
      <c r="I46" s="309" t="s">
        <v>607</v>
      </c>
      <c r="J46" s="309" t="s">
        <v>610</v>
      </c>
      <c r="K46" s="311" t="s">
        <v>4</v>
      </c>
      <c r="L46" s="312">
        <v>2254090.6</v>
      </c>
      <c r="M46" s="312">
        <v>500000</v>
      </c>
      <c r="N46" s="312">
        <v>500000</v>
      </c>
      <c r="O46" s="313" t="s">
        <v>606</v>
      </c>
      <c r="P46" s="314" t="s">
        <v>605</v>
      </c>
      <c r="Q46" s="325"/>
      <c r="R46" s="325"/>
    </row>
    <row r="47" spans="1:19" ht="300.75" customHeight="1" x14ac:dyDescent="0.25">
      <c r="A47" s="307">
        <v>43</v>
      </c>
      <c r="B47" s="308" t="s">
        <v>156</v>
      </c>
      <c r="C47" s="309" t="s">
        <v>321</v>
      </c>
      <c r="D47" s="310" t="s">
        <v>625</v>
      </c>
      <c r="E47" s="310" t="s">
        <v>615</v>
      </c>
      <c r="F47" s="310" t="s">
        <v>627</v>
      </c>
      <c r="G47" s="310" t="s">
        <v>623</v>
      </c>
      <c r="H47" s="311" t="s">
        <v>445</v>
      </c>
      <c r="I47" s="309" t="s">
        <v>350</v>
      </c>
      <c r="J47" s="309" t="s">
        <v>157</v>
      </c>
      <c r="K47" s="311" t="s">
        <v>4</v>
      </c>
      <c r="L47" s="312">
        <v>3577600</v>
      </c>
      <c r="M47" s="312">
        <v>3812300.6</v>
      </c>
      <c r="N47" s="312">
        <v>3812300.6</v>
      </c>
      <c r="O47" s="313" t="s">
        <v>255</v>
      </c>
      <c r="P47" s="314" t="s">
        <v>254</v>
      </c>
      <c r="Q47" s="325"/>
    </row>
    <row r="48" spans="1:19" ht="184.9" customHeight="1" x14ac:dyDescent="0.25">
      <c r="A48" s="307">
        <v>44</v>
      </c>
      <c r="B48" s="308" t="s">
        <v>31</v>
      </c>
      <c r="C48" s="309" t="s">
        <v>322</v>
      </c>
      <c r="D48" s="310" t="s">
        <v>625</v>
      </c>
      <c r="E48" s="310" t="s">
        <v>635</v>
      </c>
      <c r="F48" s="310" t="s">
        <v>627</v>
      </c>
      <c r="G48" s="310" t="s">
        <v>623</v>
      </c>
      <c r="H48" s="311" t="s">
        <v>158</v>
      </c>
      <c r="I48" s="309" t="s">
        <v>351</v>
      </c>
      <c r="J48" s="309" t="s">
        <v>159</v>
      </c>
      <c r="K48" s="311" t="s">
        <v>4</v>
      </c>
      <c r="L48" s="312">
        <v>50000</v>
      </c>
      <c r="M48" s="312">
        <v>53280.1</v>
      </c>
      <c r="N48" s="312">
        <v>53280.1</v>
      </c>
      <c r="O48" s="313" t="s">
        <v>257</v>
      </c>
      <c r="P48" s="314" t="s">
        <v>256</v>
      </c>
    </row>
    <row r="49" spans="1:18" ht="409.5" customHeight="1" x14ac:dyDescent="0.25">
      <c r="A49" s="307">
        <v>45</v>
      </c>
      <c r="B49" s="308" t="s">
        <v>20</v>
      </c>
      <c r="C49" s="309" t="s">
        <v>323</v>
      </c>
      <c r="D49" s="310" t="s">
        <v>625</v>
      </c>
      <c r="E49" s="310" t="s">
        <v>635</v>
      </c>
      <c r="F49" s="310" t="s">
        <v>627</v>
      </c>
      <c r="G49" s="310" t="s">
        <v>623</v>
      </c>
      <c r="H49" s="311" t="s">
        <v>160</v>
      </c>
      <c r="I49" s="309" t="s">
        <v>161</v>
      </c>
      <c r="J49" s="309" t="s">
        <v>352</v>
      </c>
      <c r="K49" s="311" t="s">
        <v>4</v>
      </c>
      <c r="L49" s="312">
        <v>1791425.5</v>
      </c>
      <c r="M49" s="312">
        <v>1665525.5</v>
      </c>
      <c r="N49" s="312">
        <v>2350225.5</v>
      </c>
      <c r="O49" s="313" t="s">
        <v>259</v>
      </c>
      <c r="P49" s="314" t="s">
        <v>258</v>
      </c>
    </row>
    <row r="50" spans="1:18" ht="339.75" customHeight="1" x14ac:dyDescent="0.25">
      <c r="A50" s="307">
        <v>46</v>
      </c>
      <c r="B50" s="308" t="s">
        <v>21</v>
      </c>
      <c r="C50" s="309" t="s">
        <v>324</v>
      </c>
      <c r="D50" s="310" t="s">
        <v>625</v>
      </c>
      <c r="E50" s="310" t="s">
        <v>626</v>
      </c>
      <c r="F50" s="310" t="s">
        <v>627</v>
      </c>
      <c r="G50" s="310" t="s">
        <v>623</v>
      </c>
      <c r="H50" s="311" t="s">
        <v>162</v>
      </c>
      <c r="I50" s="309" t="s">
        <v>353</v>
      </c>
      <c r="J50" s="309" t="s">
        <v>163</v>
      </c>
      <c r="K50" s="311" t="s">
        <v>4</v>
      </c>
      <c r="L50" s="312">
        <v>1137421.1000000001</v>
      </c>
      <c r="M50" s="312">
        <v>1676604</v>
      </c>
      <c r="N50" s="312">
        <v>1723016</v>
      </c>
      <c r="O50" s="313" t="s">
        <v>261</v>
      </c>
      <c r="P50" s="314" t="s">
        <v>260</v>
      </c>
    </row>
    <row r="51" spans="1:18" ht="224.45" customHeight="1" x14ac:dyDescent="0.25">
      <c r="A51" s="307">
        <v>47</v>
      </c>
      <c r="B51" s="308" t="s">
        <v>28</v>
      </c>
      <c r="C51" s="309" t="s">
        <v>325</v>
      </c>
      <c r="D51" s="310" t="s">
        <v>625</v>
      </c>
      <c r="E51" s="310" t="s">
        <v>635</v>
      </c>
      <c r="F51" s="310" t="s">
        <v>627</v>
      </c>
      <c r="G51" s="310" t="s">
        <v>623</v>
      </c>
      <c r="H51" s="311" t="s">
        <v>164</v>
      </c>
      <c r="I51" s="309" t="s">
        <v>354</v>
      </c>
      <c r="J51" s="309" t="s">
        <v>165</v>
      </c>
      <c r="K51" s="311" t="s">
        <v>4</v>
      </c>
      <c r="L51" s="312">
        <v>858626.4</v>
      </c>
      <c r="M51" s="312">
        <v>1698495.5</v>
      </c>
      <c r="N51" s="312">
        <v>1698495.5</v>
      </c>
      <c r="O51" s="313" t="s">
        <v>263</v>
      </c>
      <c r="P51" s="314" t="s">
        <v>262</v>
      </c>
    </row>
    <row r="52" spans="1:18" ht="409.6" customHeight="1" x14ac:dyDescent="0.25">
      <c r="A52" s="307">
        <v>48</v>
      </c>
      <c r="B52" s="308" t="s">
        <v>30</v>
      </c>
      <c r="C52" s="309" t="s">
        <v>326</v>
      </c>
      <c r="D52" s="310" t="s">
        <v>625</v>
      </c>
      <c r="E52" s="310" t="s">
        <v>635</v>
      </c>
      <c r="F52" s="310" t="s">
        <v>627</v>
      </c>
      <c r="G52" s="310" t="s">
        <v>623</v>
      </c>
      <c r="H52" s="311" t="s">
        <v>166</v>
      </c>
      <c r="I52" s="309" t="s">
        <v>355</v>
      </c>
      <c r="J52" s="309" t="s">
        <v>167</v>
      </c>
      <c r="K52" s="311" t="s">
        <v>4</v>
      </c>
      <c r="L52" s="312">
        <v>1466629.9</v>
      </c>
      <c r="M52" s="312">
        <v>1316629.8999999999</v>
      </c>
      <c r="N52" s="312">
        <v>1316629.8999999999</v>
      </c>
      <c r="O52" s="313" t="s">
        <v>265</v>
      </c>
      <c r="P52" s="314" t="s">
        <v>264</v>
      </c>
      <c r="Q52" s="325"/>
      <c r="R52" s="325"/>
    </row>
    <row r="53" spans="1:18" ht="224.45" customHeight="1" x14ac:dyDescent="0.25">
      <c r="A53" s="307">
        <v>49</v>
      </c>
      <c r="B53" s="308" t="s">
        <v>29</v>
      </c>
      <c r="C53" s="309" t="s">
        <v>327</v>
      </c>
      <c r="D53" s="310" t="s">
        <v>625</v>
      </c>
      <c r="E53" s="310" t="s">
        <v>635</v>
      </c>
      <c r="F53" s="310" t="s">
        <v>627</v>
      </c>
      <c r="G53" s="310" t="s">
        <v>623</v>
      </c>
      <c r="H53" s="311" t="s">
        <v>168</v>
      </c>
      <c r="I53" s="309" t="s">
        <v>356</v>
      </c>
      <c r="J53" s="309" t="s">
        <v>169</v>
      </c>
      <c r="K53" s="311" t="s">
        <v>4</v>
      </c>
      <c r="L53" s="312">
        <v>727417</v>
      </c>
      <c r="M53" s="312">
        <v>1062417</v>
      </c>
      <c r="N53" s="312">
        <v>1062417</v>
      </c>
      <c r="O53" s="313" t="s">
        <v>267</v>
      </c>
      <c r="P53" s="314" t="s">
        <v>266</v>
      </c>
      <c r="Q53" s="325"/>
      <c r="R53" s="325"/>
    </row>
    <row r="54" spans="1:18" ht="277.14999999999998" customHeight="1" x14ac:dyDescent="0.25">
      <c r="A54" s="307">
        <v>50</v>
      </c>
      <c r="B54" s="308" t="s">
        <v>611</v>
      </c>
      <c r="C54" s="309" t="s">
        <v>328</v>
      </c>
      <c r="D54" s="310" t="s">
        <v>625</v>
      </c>
      <c r="E54" s="310" t="s">
        <v>630</v>
      </c>
      <c r="F54" s="310" t="s">
        <v>627</v>
      </c>
      <c r="G54" s="310" t="s">
        <v>623</v>
      </c>
      <c r="H54" s="311" t="s">
        <v>170</v>
      </c>
      <c r="I54" s="309" t="s">
        <v>171</v>
      </c>
      <c r="J54" s="309" t="s">
        <v>52</v>
      </c>
      <c r="K54" s="311" t="s">
        <v>4</v>
      </c>
      <c r="L54" s="312">
        <v>1000000</v>
      </c>
      <c r="M54" s="312">
        <v>1000000</v>
      </c>
      <c r="N54" s="312">
        <v>1000000</v>
      </c>
      <c r="O54" s="313" t="s">
        <v>269</v>
      </c>
      <c r="P54" s="314" t="s">
        <v>268</v>
      </c>
      <c r="Q54" s="325"/>
      <c r="R54" s="325"/>
    </row>
    <row r="55" spans="1:18" ht="326.25" customHeight="1" x14ac:dyDescent="0.25">
      <c r="A55" s="307">
        <v>51</v>
      </c>
      <c r="B55" s="308" t="s">
        <v>49</v>
      </c>
      <c r="C55" s="309" t="s">
        <v>329</v>
      </c>
      <c r="D55" s="310" t="s">
        <v>625</v>
      </c>
      <c r="E55" s="310" t="s">
        <v>626</v>
      </c>
      <c r="F55" s="310" t="s">
        <v>627</v>
      </c>
      <c r="G55" s="310" t="s">
        <v>623</v>
      </c>
      <c r="H55" s="311" t="s">
        <v>172</v>
      </c>
      <c r="I55" s="309" t="s">
        <v>50</v>
      </c>
      <c r="J55" s="309" t="s">
        <v>51</v>
      </c>
      <c r="K55" s="311" t="s">
        <v>4</v>
      </c>
      <c r="L55" s="312">
        <v>33000</v>
      </c>
      <c r="M55" s="312">
        <v>30000</v>
      </c>
      <c r="N55" s="312">
        <v>100000</v>
      </c>
      <c r="O55" s="313" t="s">
        <v>271</v>
      </c>
      <c r="P55" s="314" t="s">
        <v>270</v>
      </c>
      <c r="Q55" s="325"/>
      <c r="R55" s="325"/>
    </row>
    <row r="56" spans="1:18" ht="235.5" customHeight="1" x14ac:dyDescent="0.25">
      <c r="A56" s="307">
        <v>52</v>
      </c>
      <c r="B56" s="308" t="s">
        <v>173</v>
      </c>
      <c r="C56" s="309" t="s">
        <v>174</v>
      </c>
      <c r="D56" s="310" t="s">
        <v>643</v>
      </c>
      <c r="E56" s="310" t="s">
        <v>666</v>
      </c>
      <c r="F56" s="310" t="s">
        <v>627</v>
      </c>
      <c r="G56" s="310" t="s">
        <v>640</v>
      </c>
      <c r="H56" s="311" t="s">
        <v>175</v>
      </c>
      <c r="I56" s="309" t="s">
        <v>850</v>
      </c>
      <c r="J56" s="309" t="s">
        <v>851</v>
      </c>
      <c r="K56" s="311" t="s">
        <v>9</v>
      </c>
      <c r="L56" s="324">
        <v>500000</v>
      </c>
      <c r="M56" s="324">
        <v>150000</v>
      </c>
      <c r="N56" s="324">
        <v>150000</v>
      </c>
      <c r="O56" s="313" t="s">
        <v>272</v>
      </c>
      <c r="P56" s="314" t="s">
        <v>849</v>
      </c>
      <c r="Q56" s="325"/>
      <c r="R56" s="325"/>
    </row>
    <row r="57" spans="1:18" ht="408" customHeight="1" x14ac:dyDescent="0.25">
      <c r="A57" s="307">
        <v>53</v>
      </c>
      <c r="B57" s="308" t="s">
        <v>176</v>
      </c>
      <c r="C57" s="309" t="s">
        <v>823</v>
      </c>
      <c r="D57" s="310" t="s">
        <v>643</v>
      </c>
      <c r="E57" s="310" t="s">
        <v>641</v>
      </c>
      <c r="F57" s="310" t="s">
        <v>627</v>
      </c>
      <c r="G57" s="310" t="s">
        <v>640</v>
      </c>
      <c r="H57" s="311" t="s">
        <v>562</v>
      </c>
      <c r="I57" s="309" t="s">
        <v>824</v>
      </c>
      <c r="J57" s="309" t="s">
        <v>884</v>
      </c>
      <c r="K57" s="311" t="s">
        <v>11</v>
      </c>
      <c r="L57" s="324">
        <v>40620807.399999999</v>
      </c>
      <c r="M57" s="324">
        <v>40620807.399999999</v>
      </c>
      <c r="N57" s="324">
        <v>39004635.899999999</v>
      </c>
      <c r="O57" s="313" t="s">
        <v>273</v>
      </c>
      <c r="P57" s="314" t="s">
        <v>883</v>
      </c>
      <c r="Q57" s="325"/>
      <c r="R57" s="325"/>
    </row>
    <row r="58" spans="1:18" ht="409.6" customHeight="1" x14ac:dyDescent="0.25">
      <c r="A58" s="307">
        <v>54</v>
      </c>
      <c r="B58" s="308" t="s">
        <v>518</v>
      </c>
      <c r="C58" s="309" t="s">
        <v>519</v>
      </c>
      <c r="D58" s="310" t="s">
        <v>643</v>
      </c>
      <c r="E58" s="310" t="s">
        <v>642</v>
      </c>
      <c r="F58" s="310" t="s">
        <v>627</v>
      </c>
      <c r="G58" s="310" t="s">
        <v>640</v>
      </c>
      <c r="H58" s="311" t="s">
        <v>529</v>
      </c>
      <c r="I58" s="309" t="s">
        <v>520</v>
      </c>
      <c r="J58" s="309" t="s">
        <v>521</v>
      </c>
      <c r="K58" s="311" t="s">
        <v>11</v>
      </c>
      <c r="L58" s="324">
        <v>11341671.699999999</v>
      </c>
      <c r="M58" s="324">
        <v>11341671.699999999</v>
      </c>
      <c r="N58" s="324">
        <v>11341671.699999999</v>
      </c>
      <c r="O58" s="313" t="s">
        <v>525</v>
      </c>
      <c r="P58" s="314" t="s">
        <v>825</v>
      </c>
      <c r="Q58" s="325"/>
    </row>
    <row r="59" spans="1:18" ht="330" customHeight="1" x14ac:dyDescent="0.25">
      <c r="A59" s="307">
        <v>55</v>
      </c>
      <c r="B59" s="308" t="s">
        <v>522</v>
      </c>
      <c r="C59" s="309" t="s">
        <v>523</v>
      </c>
      <c r="D59" s="310" t="s">
        <v>643</v>
      </c>
      <c r="E59" s="310" t="s">
        <v>642</v>
      </c>
      <c r="F59" s="310" t="s">
        <v>627</v>
      </c>
      <c r="G59" s="310" t="s">
        <v>640</v>
      </c>
      <c r="H59" s="311" t="s">
        <v>528</v>
      </c>
      <c r="I59" s="309" t="s">
        <v>555</v>
      </c>
      <c r="J59" s="309" t="s">
        <v>524</v>
      </c>
      <c r="K59" s="311" t="s">
        <v>11</v>
      </c>
      <c r="L59" s="324">
        <v>7964395.2000000002</v>
      </c>
      <c r="M59" s="324">
        <v>7964395.2000000002</v>
      </c>
      <c r="N59" s="324">
        <v>7964395.2000000002</v>
      </c>
      <c r="O59" s="313" t="s">
        <v>526</v>
      </c>
      <c r="P59" s="314" t="s">
        <v>825</v>
      </c>
      <c r="Q59" s="325"/>
      <c r="R59" s="325"/>
    </row>
    <row r="60" spans="1:18" ht="409.6" customHeight="1" x14ac:dyDescent="0.25">
      <c r="A60" s="307">
        <v>56</v>
      </c>
      <c r="B60" s="308" t="s">
        <v>857</v>
      </c>
      <c r="C60" s="309" t="s">
        <v>858</v>
      </c>
      <c r="D60" s="310" t="s">
        <v>859</v>
      </c>
      <c r="E60" s="310" t="s">
        <v>635</v>
      </c>
      <c r="F60" s="310" t="s">
        <v>627</v>
      </c>
      <c r="G60" s="310" t="s">
        <v>628</v>
      </c>
      <c r="H60" s="311" t="s">
        <v>861</v>
      </c>
      <c r="I60" s="309" t="s">
        <v>860</v>
      </c>
      <c r="J60" s="309" t="s">
        <v>862</v>
      </c>
      <c r="K60" s="311" t="s">
        <v>11</v>
      </c>
      <c r="L60" s="324">
        <v>41571085.200000003</v>
      </c>
      <c r="M60" s="324">
        <v>35510885.200000003</v>
      </c>
      <c r="N60" s="324">
        <v>28510885.199999999</v>
      </c>
      <c r="O60" s="313" t="s">
        <v>856</v>
      </c>
      <c r="P60" s="314" t="s">
        <v>952</v>
      </c>
      <c r="Q60" s="325"/>
      <c r="R60" s="325"/>
    </row>
    <row r="61" spans="1:18" ht="409.6" customHeight="1" x14ac:dyDescent="0.25">
      <c r="A61" s="307">
        <v>57</v>
      </c>
      <c r="B61" s="308" t="s">
        <v>863</v>
      </c>
      <c r="C61" s="309" t="s">
        <v>866</v>
      </c>
      <c r="D61" s="310" t="s">
        <v>624</v>
      </c>
      <c r="E61" s="310" t="s">
        <v>626</v>
      </c>
      <c r="F61" s="310" t="s">
        <v>627</v>
      </c>
      <c r="G61" s="310" t="s">
        <v>623</v>
      </c>
      <c r="H61" s="311" t="s">
        <v>864</v>
      </c>
      <c r="I61" s="309" t="s">
        <v>867</v>
      </c>
      <c r="J61" s="309" t="s">
        <v>868</v>
      </c>
      <c r="K61" s="311" t="s">
        <v>11</v>
      </c>
      <c r="L61" s="324">
        <v>8000000</v>
      </c>
      <c r="M61" s="324">
        <v>2000000</v>
      </c>
      <c r="N61" s="324">
        <v>2000000</v>
      </c>
      <c r="O61" s="313" t="s">
        <v>869</v>
      </c>
      <c r="P61" s="314" t="s">
        <v>865</v>
      </c>
      <c r="Q61" s="325"/>
      <c r="R61" s="325"/>
    </row>
    <row r="62" spans="1:18" ht="382.9" customHeight="1" x14ac:dyDescent="0.25">
      <c r="A62" s="307">
        <v>58</v>
      </c>
      <c r="B62" s="308" t="s">
        <v>556</v>
      </c>
      <c r="C62" s="309" t="s">
        <v>558</v>
      </c>
      <c r="D62" s="310" t="s">
        <v>643</v>
      </c>
      <c r="E62" s="310" t="s">
        <v>630</v>
      </c>
      <c r="F62" s="310" t="s">
        <v>627</v>
      </c>
      <c r="G62" s="310" t="s">
        <v>623</v>
      </c>
      <c r="H62" s="311" t="s">
        <v>557</v>
      </c>
      <c r="I62" s="309" t="s">
        <v>559</v>
      </c>
      <c r="J62" s="309" t="s">
        <v>560</v>
      </c>
      <c r="K62" s="311" t="s">
        <v>11</v>
      </c>
      <c r="L62" s="324">
        <v>100000</v>
      </c>
      <c r="M62" s="324">
        <f>100000+4256000</f>
        <v>4356000</v>
      </c>
      <c r="N62" s="324">
        <f>100000+2972800</f>
        <v>3072800</v>
      </c>
      <c r="O62" s="313" t="s">
        <v>527</v>
      </c>
      <c r="P62" s="314" t="s">
        <v>561</v>
      </c>
      <c r="Q62" s="325"/>
      <c r="R62" s="325"/>
    </row>
    <row r="63" spans="1:18" ht="237.6" customHeight="1" x14ac:dyDescent="0.25">
      <c r="A63" s="307">
        <v>59</v>
      </c>
      <c r="B63" s="308" t="s">
        <v>654</v>
      </c>
      <c r="C63" s="309" t="s">
        <v>655</v>
      </c>
      <c r="D63" s="310" t="s">
        <v>639</v>
      </c>
      <c r="E63" s="310" t="s">
        <v>665</v>
      </c>
      <c r="F63" s="310" t="s">
        <v>614</v>
      </c>
      <c r="G63" s="310" t="s">
        <v>628</v>
      </c>
      <c r="H63" s="311" t="s">
        <v>177</v>
      </c>
      <c r="I63" s="309" t="s">
        <v>178</v>
      </c>
      <c r="J63" s="309" t="s">
        <v>931</v>
      </c>
      <c r="K63" s="311" t="s">
        <v>179</v>
      </c>
      <c r="L63" s="324">
        <v>16700730</v>
      </c>
      <c r="M63" s="324">
        <v>15785330</v>
      </c>
      <c r="N63" s="324">
        <v>0</v>
      </c>
      <c r="O63" s="313" t="s">
        <v>656</v>
      </c>
      <c r="P63" s="314" t="s">
        <v>930</v>
      </c>
    </row>
    <row r="64" spans="1:18" ht="316.89999999999998" customHeight="1" x14ac:dyDescent="0.25">
      <c r="A64" s="307">
        <v>60</v>
      </c>
      <c r="B64" s="308" t="s">
        <v>180</v>
      </c>
      <c r="C64" s="309" t="s">
        <v>181</v>
      </c>
      <c r="D64" s="310" t="s">
        <v>625</v>
      </c>
      <c r="E64" s="310" t="s">
        <v>615</v>
      </c>
      <c r="F64" s="310" t="s">
        <v>627</v>
      </c>
      <c r="G64" s="310" t="s">
        <v>623</v>
      </c>
      <c r="H64" s="311" t="s">
        <v>182</v>
      </c>
      <c r="I64" s="309" t="s">
        <v>357</v>
      </c>
      <c r="J64" s="309" t="s">
        <v>183</v>
      </c>
      <c r="K64" s="311" t="s">
        <v>179</v>
      </c>
      <c r="L64" s="312">
        <v>3864700</v>
      </c>
      <c r="M64" s="312">
        <v>5090129.7</v>
      </c>
      <c r="N64" s="312">
        <v>896000</v>
      </c>
      <c r="O64" s="313" t="s">
        <v>274</v>
      </c>
      <c r="P64" s="314" t="s">
        <v>932</v>
      </c>
    </row>
    <row r="65" spans="1:16" ht="409.6" customHeight="1" x14ac:dyDescent="0.25">
      <c r="A65" s="307">
        <v>61</v>
      </c>
      <c r="B65" s="308" t="s">
        <v>657</v>
      </c>
      <c r="C65" s="309" t="s">
        <v>658</v>
      </c>
      <c r="D65" s="310" t="s">
        <v>625</v>
      </c>
      <c r="E65" s="310" t="s">
        <v>615</v>
      </c>
      <c r="F65" s="310" t="s">
        <v>660</v>
      </c>
      <c r="G65" s="310" t="s">
        <v>640</v>
      </c>
      <c r="H65" s="311" t="s">
        <v>659</v>
      </c>
      <c r="I65" s="309" t="s">
        <v>804</v>
      </c>
      <c r="J65" s="309" t="s">
        <v>805</v>
      </c>
      <c r="K65" s="311" t="s">
        <v>807</v>
      </c>
      <c r="L65" s="312">
        <v>11519591.300000001</v>
      </c>
      <c r="M65" s="312">
        <v>11033867</v>
      </c>
      <c r="N65" s="312">
        <v>11033867</v>
      </c>
      <c r="O65" s="313" t="s">
        <v>806</v>
      </c>
      <c r="P65" s="314" t="s">
        <v>803</v>
      </c>
    </row>
    <row r="66" spans="1:16" ht="224.45" customHeight="1" x14ac:dyDescent="0.25">
      <c r="A66" s="307">
        <v>62</v>
      </c>
      <c r="B66" s="308" t="s">
        <v>184</v>
      </c>
      <c r="C66" s="309" t="s">
        <v>826</v>
      </c>
      <c r="D66" s="310" t="s">
        <v>625</v>
      </c>
      <c r="E66" s="310" t="s">
        <v>665</v>
      </c>
      <c r="F66" s="310" t="s">
        <v>627</v>
      </c>
      <c r="G66" s="310" t="s">
        <v>628</v>
      </c>
      <c r="H66" s="311" t="s">
        <v>185</v>
      </c>
      <c r="I66" s="309" t="s">
        <v>827</v>
      </c>
      <c r="J66" s="309" t="s">
        <v>828</v>
      </c>
      <c r="K66" s="311" t="s">
        <v>186</v>
      </c>
      <c r="L66" s="312"/>
      <c r="M66" s="312"/>
      <c r="N66" s="312"/>
      <c r="O66" s="313" t="s">
        <v>275</v>
      </c>
      <c r="P66" s="314" t="s">
        <v>829</v>
      </c>
    </row>
    <row r="67" spans="1:16" ht="409.6" customHeight="1" x14ac:dyDescent="0.25">
      <c r="A67" s="307">
        <v>63</v>
      </c>
      <c r="B67" s="308" t="s">
        <v>187</v>
      </c>
      <c r="C67" s="309" t="s">
        <v>330</v>
      </c>
      <c r="D67" s="310" t="s">
        <v>644</v>
      </c>
      <c r="E67" s="310" t="s">
        <v>665</v>
      </c>
      <c r="F67" s="310" t="s">
        <v>627</v>
      </c>
      <c r="G67" s="310" t="s">
        <v>628</v>
      </c>
      <c r="H67" s="311" t="s">
        <v>662</v>
      </c>
      <c r="I67" s="309" t="s">
        <v>661</v>
      </c>
      <c r="J67" s="309" t="s">
        <v>358</v>
      </c>
      <c r="K67" s="311" t="s">
        <v>186</v>
      </c>
      <c r="L67" s="312"/>
      <c r="M67" s="312"/>
      <c r="N67" s="312"/>
      <c r="O67" s="313" t="s">
        <v>276</v>
      </c>
      <c r="P67" s="314" t="s">
        <v>830</v>
      </c>
    </row>
    <row r="68" spans="1:16" ht="264" customHeight="1" x14ac:dyDescent="0.25">
      <c r="A68" s="307">
        <v>64</v>
      </c>
      <c r="B68" s="308" t="s">
        <v>670</v>
      </c>
      <c r="C68" s="309" t="s">
        <v>667</v>
      </c>
      <c r="D68" s="310" t="s">
        <v>644</v>
      </c>
      <c r="E68" s="310" t="s">
        <v>665</v>
      </c>
      <c r="F68" s="310" t="s">
        <v>614</v>
      </c>
      <c r="G68" s="310" t="s">
        <v>628</v>
      </c>
      <c r="H68" s="311" t="s">
        <v>664</v>
      </c>
      <c r="I68" s="309" t="s">
        <v>668</v>
      </c>
      <c r="J68" s="309" t="s">
        <v>669</v>
      </c>
      <c r="K68" s="311" t="s">
        <v>663</v>
      </c>
      <c r="L68" s="312">
        <v>324948</v>
      </c>
      <c r="M68" s="312">
        <v>324948</v>
      </c>
      <c r="N68" s="312">
        <v>324948</v>
      </c>
      <c r="O68" s="313" t="s">
        <v>671</v>
      </c>
      <c r="P68" s="314" t="s">
        <v>831</v>
      </c>
    </row>
    <row r="69" spans="1:16" ht="158.44999999999999" customHeight="1" x14ac:dyDescent="0.25">
      <c r="A69" s="307">
        <v>65</v>
      </c>
      <c r="B69" s="308" t="s">
        <v>471</v>
      </c>
      <c r="C69" s="309" t="s">
        <v>470</v>
      </c>
      <c r="D69" s="310" t="s">
        <v>624</v>
      </c>
      <c r="E69" s="310" t="s">
        <v>615</v>
      </c>
      <c r="F69" s="310" t="s">
        <v>645</v>
      </c>
      <c r="G69" s="310" t="s">
        <v>623</v>
      </c>
      <c r="H69" s="311" t="s">
        <v>53</v>
      </c>
      <c r="I69" s="309" t="s">
        <v>188</v>
      </c>
      <c r="J69" s="309" t="s">
        <v>446</v>
      </c>
      <c r="K69" s="311" t="s">
        <v>189</v>
      </c>
      <c r="L69" s="312"/>
      <c r="M69" s="312"/>
      <c r="N69" s="312"/>
      <c r="O69" s="313" t="s">
        <v>277</v>
      </c>
      <c r="P69" s="314" t="s">
        <v>946</v>
      </c>
    </row>
    <row r="70" spans="1:16" ht="252" customHeight="1" x14ac:dyDescent="0.25">
      <c r="A70" s="307">
        <v>66</v>
      </c>
      <c r="B70" s="308" t="s">
        <v>472</v>
      </c>
      <c r="C70" s="309" t="s">
        <v>449</v>
      </c>
      <c r="D70" s="310" t="s">
        <v>624</v>
      </c>
      <c r="E70" s="310" t="s">
        <v>615</v>
      </c>
      <c r="F70" s="310" t="s">
        <v>646</v>
      </c>
      <c r="G70" s="310" t="s">
        <v>623</v>
      </c>
      <c r="H70" s="311" t="s">
        <v>53</v>
      </c>
      <c r="I70" s="309" t="s">
        <v>188</v>
      </c>
      <c r="J70" s="309" t="s">
        <v>448</v>
      </c>
      <c r="K70" s="311" t="s">
        <v>189</v>
      </c>
      <c r="L70" s="312"/>
      <c r="M70" s="312"/>
      <c r="N70" s="312"/>
      <c r="O70" s="313" t="s">
        <v>278</v>
      </c>
      <c r="P70" s="314" t="s">
        <v>447</v>
      </c>
    </row>
    <row r="71" spans="1:16" ht="246" customHeight="1" x14ac:dyDescent="0.25">
      <c r="A71" s="307">
        <v>67</v>
      </c>
      <c r="B71" s="308" t="s">
        <v>473</v>
      </c>
      <c r="C71" s="309" t="s">
        <v>451</v>
      </c>
      <c r="D71" s="310" t="s">
        <v>624</v>
      </c>
      <c r="E71" s="310" t="s">
        <v>648</v>
      </c>
      <c r="F71" s="310" t="s">
        <v>647</v>
      </c>
      <c r="G71" s="310" t="s">
        <v>623</v>
      </c>
      <c r="H71" s="311" t="s">
        <v>53</v>
      </c>
      <c r="I71" s="309" t="s">
        <v>188</v>
      </c>
      <c r="J71" s="309" t="s">
        <v>450</v>
      </c>
      <c r="K71" s="311" t="s">
        <v>189</v>
      </c>
      <c r="L71" s="312"/>
      <c r="M71" s="312"/>
      <c r="N71" s="312"/>
      <c r="O71" s="313" t="s">
        <v>279</v>
      </c>
      <c r="P71" s="314" t="s">
        <v>947</v>
      </c>
    </row>
    <row r="72" spans="1:16" ht="244.5" customHeight="1" x14ac:dyDescent="0.25">
      <c r="A72" s="307">
        <v>68</v>
      </c>
      <c r="B72" s="308" t="s">
        <v>474</v>
      </c>
      <c r="C72" s="309" t="s">
        <v>452</v>
      </c>
      <c r="D72" s="310" t="s">
        <v>625</v>
      </c>
      <c r="E72" s="310" t="s">
        <v>648</v>
      </c>
      <c r="F72" s="310" t="s">
        <v>647</v>
      </c>
      <c r="G72" s="310" t="s">
        <v>623</v>
      </c>
      <c r="H72" s="311" t="s">
        <v>53</v>
      </c>
      <c r="I72" s="309" t="s">
        <v>190</v>
      </c>
      <c r="J72" s="309" t="s">
        <v>453</v>
      </c>
      <c r="K72" s="311" t="s">
        <v>189</v>
      </c>
      <c r="L72" s="312"/>
      <c r="M72" s="312"/>
      <c r="N72" s="312"/>
      <c r="O72" s="313" t="s">
        <v>280</v>
      </c>
      <c r="P72" s="314" t="s">
        <v>454</v>
      </c>
    </row>
    <row r="73" spans="1:16" ht="322.5" customHeight="1" x14ac:dyDescent="0.25">
      <c r="A73" s="307">
        <v>69</v>
      </c>
      <c r="B73" s="308" t="s">
        <v>475</v>
      </c>
      <c r="C73" s="309" t="s">
        <v>455</v>
      </c>
      <c r="D73" s="310" t="s">
        <v>625</v>
      </c>
      <c r="E73" s="310" t="s">
        <v>648</v>
      </c>
      <c r="F73" s="310" t="s">
        <v>647</v>
      </c>
      <c r="G73" s="310" t="s">
        <v>623</v>
      </c>
      <c r="H73" s="311" t="s">
        <v>53</v>
      </c>
      <c r="I73" s="309" t="s">
        <v>188</v>
      </c>
      <c r="J73" s="309" t="s">
        <v>456</v>
      </c>
      <c r="K73" s="311" t="s">
        <v>189</v>
      </c>
      <c r="L73" s="312"/>
      <c r="M73" s="312"/>
      <c r="N73" s="312"/>
      <c r="O73" s="313" t="s">
        <v>281</v>
      </c>
      <c r="P73" s="314" t="s">
        <v>457</v>
      </c>
    </row>
    <row r="74" spans="1:16" ht="409.6" customHeight="1" x14ac:dyDescent="0.25">
      <c r="A74" s="307">
        <v>70</v>
      </c>
      <c r="B74" s="308" t="s">
        <v>476</v>
      </c>
      <c r="C74" s="309" t="s">
        <v>458</v>
      </c>
      <c r="D74" s="310" t="s">
        <v>625</v>
      </c>
      <c r="E74" s="310" t="s">
        <v>648</v>
      </c>
      <c r="F74" s="310" t="s">
        <v>647</v>
      </c>
      <c r="G74" s="310" t="s">
        <v>623</v>
      </c>
      <c r="H74" s="311" t="s">
        <v>53</v>
      </c>
      <c r="I74" s="309" t="s">
        <v>188</v>
      </c>
      <c r="J74" s="309" t="s">
        <v>460</v>
      </c>
      <c r="K74" s="311" t="s">
        <v>189</v>
      </c>
      <c r="L74" s="312"/>
      <c r="M74" s="312"/>
      <c r="N74" s="312"/>
      <c r="O74" s="313" t="s">
        <v>282</v>
      </c>
      <c r="P74" s="314" t="s">
        <v>948</v>
      </c>
    </row>
    <row r="75" spans="1:16" ht="171.6" customHeight="1" x14ac:dyDescent="0.25">
      <c r="A75" s="307">
        <v>71</v>
      </c>
      <c r="B75" s="309" t="s">
        <v>464</v>
      </c>
      <c r="C75" s="309" t="s">
        <v>459</v>
      </c>
      <c r="D75" s="310" t="s">
        <v>625</v>
      </c>
      <c r="E75" s="310" t="s">
        <v>630</v>
      </c>
      <c r="F75" s="310" t="s">
        <v>645</v>
      </c>
      <c r="G75" s="310" t="s">
        <v>623</v>
      </c>
      <c r="H75" s="311" t="s">
        <v>53</v>
      </c>
      <c r="I75" s="309" t="s">
        <v>188</v>
      </c>
      <c r="J75" s="309" t="s">
        <v>461</v>
      </c>
      <c r="K75" s="311" t="s">
        <v>189</v>
      </c>
      <c r="L75" s="312"/>
      <c r="M75" s="312"/>
      <c r="N75" s="312"/>
      <c r="O75" s="313" t="s">
        <v>543</v>
      </c>
      <c r="P75" s="314" t="s">
        <v>949</v>
      </c>
    </row>
    <row r="76" spans="1:16" ht="210" customHeight="1" x14ac:dyDescent="0.25">
      <c r="A76" s="307">
        <v>72</v>
      </c>
      <c r="B76" s="308" t="s">
        <v>465</v>
      </c>
      <c r="C76" s="309" t="s">
        <v>463</v>
      </c>
      <c r="D76" s="310" t="s">
        <v>625</v>
      </c>
      <c r="E76" s="310" t="s">
        <v>648</v>
      </c>
      <c r="F76" s="310" t="s">
        <v>647</v>
      </c>
      <c r="G76" s="310" t="s">
        <v>623</v>
      </c>
      <c r="H76" s="311" t="s">
        <v>53</v>
      </c>
      <c r="I76" s="309" t="s">
        <v>188</v>
      </c>
      <c r="J76" s="309" t="s">
        <v>462</v>
      </c>
      <c r="K76" s="311" t="s">
        <v>189</v>
      </c>
      <c r="L76" s="312"/>
      <c r="M76" s="312"/>
      <c r="N76" s="312"/>
      <c r="O76" s="313" t="s">
        <v>544</v>
      </c>
      <c r="P76" s="314" t="s">
        <v>950</v>
      </c>
    </row>
    <row r="77" spans="1:16" ht="273" customHeight="1" x14ac:dyDescent="0.25">
      <c r="A77" s="307">
        <v>73</v>
      </c>
      <c r="B77" s="308" t="s">
        <v>466</v>
      </c>
      <c r="C77" s="309" t="s">
        <v>467</v>
      </c>
      <c r="D77" s="310" t="s">
        <v>625</v>
      </c>
      <c r="E77" s="310" t="s">
        <v>648</v>
      </c>
      <c r="F77" s="310" t="s">
        <v>647</v>
      </c>
      <c r="G77" s="310" t="s">
        <v>623</v>
      </c>
      <c r="H77" s="311" t="s">
        <v>53</v>
      </c>
      <c r="I77" s="309" t="s">
        <v>469</v>
      </c>
      <c r="J77" s="309" t="s">
        <v>468</v>
      </c>
      <c r="K77" s="311" t="s">
        <v>189</v>
      </c>
      <c r="L77" s="312"/>
      <c r="M77" s="312"/>
      <c r="N77" s="312"/>
      <c r="O77" s="313" t="s">
        <v>545</v>
      </c>
      <c r="P77" s="314" t="s">
        <v>951</v>
      </c>
    </row>
    <row r="78" spans="1:16" ht="409.6" customHeight="1" x14ac:dyDescent="0.25">
      <c r="A78" s="307">
        <v>74</v>
      </c>
      <c r="B78" s="308" t="s">
        <v>378</v>
      </c>
      <c r="C78" s="309" t="s">
        <v>832</v>
      </c>
      <c r="D78" s="310" t="s">
        <v>674</v>
      </c>
      <c r="E78" s="310" t="s">
        <v>666</v>
      </c>
      <c r="F78" s="310" t="s">
        <v>614</v>
      </c>
      <c r="G78" s="310"/>
      <c r="H78" s="309" t="s">
        <v>392</v>
      </c>
      <c r="I78" s="309" t="s">
        <v>396</v>
      </c>
      <c r="J78" s="309" t="s">
        <v>833</v>
      </c>
      <c r="K78" s="311" t="s">
        <v>191</v>
      </c>
      <c r="L78" s="312">
        <f>1822500+165250</f>
        <v>1987750</v>
      </c>
      <c r="M78" s="312">
        <v>3222500</v>
      </c>
      <c r="N78" s="312">
        <v>272500</v>
      </c>
      <c r="O78" s="313" t="s">
        <v>400</v>
      </c>
      <c r="P78" s="314" t="s">
        <v>942</v>
      </c>
    </row>
    <row r="79" spans="1:16" ht="321.75" customHeight="1" x14ac:dyDescent="0.25">
      <c r="A79" s="307">
        <v>75</v>
      </c>
      <c r="B79" s="308" t="s">
        <v>54</v>
      </c>
      <c r="C79" s="309" t="s">
        <v>837</v>
      </c>
      <c r="D79" s="310" t="s">
        <v>838</v>
      </c>
      <c r="E79" s="310" t="s">
        <v>666</v>
      </c>
      <c r="F79" s="310" t="s">
        <v>627</v>
      </c>
      <c r="G79" s="310" t="s">
        <v>628</v>
      </c>
      <c r="H79" s="311" t="s">
        <v>834</v>
      </c>
      <c r="I79" s="309" t="s">
        <v>799</v>
      </c>
      <c r="J79" s="309" t="s">
        <v>836</v>
      </c>
      <c r="K79" s="311" t="s">
        <v>191</v>
      </c>
      <c r="L79" s="312">
        <v>1000000</v>
      </c>
      <c r="M79" s="312">
        <v>1000000</v>
      </c>
      <c r="N79" s="312">
        <v>1000000</v>
      </c>
      <c r="O79" s="313" t="s">
        <v>798</v>
      </c>
      <c r="P79" s="314" t="s">
        <v>835</v>
      </c>
    </row>
    <row r="80" spans="1:16" ht="409.6" customHeight="1" x14ac:dyDescent="0.25">
      <c r="A80" s="307">
        <v>76</v>
      </c>
      <c r="B80" s="308" t="s">
        <v>391</v>
      </c>
      <c r="C80" s="309" t="s">
        <v>551</v>
      </c>
      <c r="D80" s="310" t="s">
        <v>674</v>
      </c>
      <c r="E80" s="310" t="s">
        <v>666</v>
      </c>
      <c r="F80" s="310" t="s">
        <v>614</v>
      </c>
      <c r="G80" s="310" t="s">
        <v>628</v>
      </c>
      <c r="H80" s="309" t="s">
        <v>392</v>
      </c>
      <c r="I80" s="309" t="s">
        <v>393</v>
      </c>
      <c r="J80" s="309" t="s">
        <v>839</v>
      </c>
      <c r="K80" s="311" t="s">
        <v>191</v>
      </c>
      <c r="L80" s="312">
        <v>670000</v>
      </c>
      <c r="M80" s="312">
        <v>670000</v>
      </c>
      <c r="N80" s="312">
        <v>670000</v>
      </c>
      <c r="O80" s="309" t="s">
        <v>394</v>
      </c>
      <c r="P80" s="314" t="s">
        <v>942</v>
      </c>
    </row>
    <row r="81" spans="1:19" ht="274.5" customHeight="1" x14ac:dyDescent="0.25">
      <c r="A81" s="326">
        <v>77</v>
      </c>
      <c r="B81" s="308" t="s">
        <v>376</v>
      </c>
      <c r="C81" s="309" t="s">
        <v>377</v>
      </c>
      <c r="D81" s="310" t="s">
        <v>674</v>
      </c>
      <c r="E81" s="310" t="s">
        <v>666</v>
      </c>
      <c r="F81" s="310" t="s">
        <v>614</v>
      </c>
      <c r="G81" s="310" t="s">
        <v>628</v>
      </c>
      <c r="H81" s="309" t="s">
        <v>392</v>
      </c>
      <c r="I81" s="309" t="s">
        <v>395</v>
      </c>
      <c r="J81" s="309" t="s">
        <v>840</v>
      </c>
      <c r="K81" s="311" t="s">
        <v>191</v>
      </c>
      <c r="L81" s="312">
        <v>1400000</v>
      </c>
      <c r="M81" s="312">
        <v>1400000</v>
      </c>
      <c r="N81" s="312">
        <v>1400000</v>
      </c>
      <c r="O81" s="309" t="s">
        <v>399</v>
      </c>
      <c r="P81" s="314" t="s">
        <v>942</v>
      </c>
    </row>
    <row r="82" spans="1:19" ht="224.45" customHeight="1" x14ac:dyDescent="0.25">
      <c r="A82" s="326">
        <v>78</v>
      </c>
      <c r="B82" s="308" t="s">
        <v>379</v>
      </c>
      <c r="C82" s="309" t="s">
        <v>537</v>
      </c>
      <c r="D82" s="310" t="s">
        <v>674</v>
      </c>
      <c r="E82" s="310" t="s">
        <v>666</v>
      </c>
      <c r="F82" s="310" t="s">
        <v>614</v>
      </c>
      <c r="G82" s="310" t="s">
        <v>628</v>
      </c>
      <c r="H82" s="309" t="s">
        <v>477</v>
      </c>
      <c r="I82" s="309" t="s">
        <v>397</v>
      </c>
      <c r="J82" s="309" t="s">
        <v>841</v>
      </c>
      <c r="K82" s="311" t="s">
        <v>191</v>
      </c>
      <c r="L82" s="312">
        <f>220000+665000</f>
        <v>885000</v>
      </c>
      <c r="M82" s="312">
        <v>665000</v>
      </c>
      <c r="N82" s="312">
        <v>665000</v>
      </c>
      <c r="O82" s="313" t="s">
        <v>398</v>
      </c>
      <c r="P82" s="314" t="s">
        <v>943</v>
      </c>
    </row>
    <row r="83" spans="1:19" ht="135" customHeight="1" x14ac:dyDescent="0.25">
      <c r="A83" s="327">
        <v>79</v>
      </c>
      <c r="B83" s="308" t="s">
        <v>368</v>
      </c>
      <c r="C83" s="328" t="s">
        <v>672</v>
      </c>
      <c r="D83" s="329" t="s">
        <v>674</v>
      </c>
      <c r="E83" s="329" t="s">
        <v>666</v>
      </c>
      <c r="F83" s="329" t="s">
        <v>614</v>
      </c>
      <c r="G83" s="329" t="s">
        <v>628</v>
      </c>
      <c r="H83" s="329" t="s">
        <v>673</v>
      </c>
      <c r="I83" s="328" t="s">
        <v>679</v>
      </c>
      <c r="J83" s="328" t="s">
        <v>678</v>
      </c>
      <c r="K83" s="329" t="s">
        <v>18</v>
      </c>
      <c r="L83" s="312">
        <f>L84+L85+L86</f>
        <v>9750558.8000000007</v>
      </c>
      <c r="M83" s="312">
        <f t="shared" ref="M83:N83" si="0">M84+M85+M86</f>
        <v>8152574</v>
      </c>
      <c r="N83" s="312">
        <f t="shared" si="0"/>
        <v>10677132</v>
      </c>
      <c r="O83" s="330" t="s">
        <v>283</v>
      </c>
      <c r="P83" s="331" t="s">
        <v>941</v>
      </c>
    </row>
    <row r="84" spans="1:19" ht="177.75" customHeight="1" x14ac:dyDescent="0.25">
      <c r="A84" s="332"/>
      <c r="B84" s="308" t="s">
        <v>675</v>
      </c>
      <c r="C84" s="328"/>
      <c r="D84" s="329"/>
      <c r="E84" s="329"/>
      <c r="F84" s="329"/>
      <c r="G84" s="329"/>
      <c r="H84" s="329"/>
      <c r="I84" s="328"/>
      <c r="J84" s="328"/>
      <c r="K84" s="329"/>
      <c r="L84" s="312">
        <v>5100648.8</v>
      </c>
      <c r="M84" s="312">
        <v>5750574</v>
      </c>
      <c r="N84" s="312">
        <v>8245632</v>
      </c>
      <c r="O84" s="330"/>
      <c r="P84" s="331"/>
    </row>
    <row r="85" spans="1:19" ht="150.75" customHeight="1" x14ac:dyDescent="0.25">
      <c r="A85" s="332"/>
      <c r="B85" s="308" t="s">
        <v>676</v>
      </c>
      <c r="C85" s="328"/>
      <c r="D85" s="329"/>
      <c r="E85" s="329"/>
      <c r="F85" s="329"/>
      <c r="G85" s="329"/>
      <c r="H85" s="329"/>
      <c r="I85" s="328"/>
      <c r="J85" s="328"/>
      <c r="K85" s="329"/>
      <c r="L85" s="312">
        <v>3000800</v>
      </c>
      <c r="M85" s="312">
        <v>1117000</v>
      </c>
      <c r="N85" s="312">
        <v>719000</v>
      </c>
      <c r="O85" s="330"/>
      <c r="P85" s="331"/>
    </row>
    <row r="86" spans="1:19" ht="409.6" customHeight="1" x14ac:dyDescent="0.25">
      <c r="A86" s="333"/>
      <c r="B86" s="308" t="s">
        <v>677</v>
      </c>
      <c r="C86" s="328"/>
      <c r="D86" s="329"/>
      <c r="E86" s="329"/>
      <c r="F86" s="329"/>
      <c r="G86" s="329"/>
      <c r="H86" s="329"/>
      <c r="I86" s="328"/>
      <c r="J86" s="328"/>
      <c r="K86" s="329"/>
      <c r="L86" s="312">
        <v>1649110</v>
      </c>
      <c r="M86" s="312">
        <v>1285000</v>
      </c>
      <c r="N86" s="312">
        <v>1712500</v>
      </c>
      <c r="O86" s="330"/>
      <c r="P86" s="331"/>
    </row>
    <row r="87" spans="1:19" ht="409.6" x14ac:dyDescent="0.25">
      <c r="A87" s="307">
        <v>80</v>
      </c>
      <c r="B87" s="308" t="s">
        <v>55</v>
      </c>
      <c r="C87" s="309" t="s">
        <v>680</v>
      </c>
      <c r="D87" s="310" t="s">
        <v>674</v>
      </c>
      <c r="E87" s="310" t="s">
        <v>666</v>
      </c>
      <c r="F87" s="310" t="s">
        <v>614</v>
      </c>
      <c r="G87" s="310" t="s">
        <v>628</v>
      </c>
      <c r="H87" s="311" t="s">
        <v>479</v>
      </c>
      <c r="I87" s="309" t="s">
        <v>691</v>
      </c>
      <c r="J87" s="309" t="s">
        <v>693</v>
      </c>
      <c r="K87" s="311" t="s">
        <v>481</v>
      </c>
      <c r="L87" s="312">
        <v>25000000</v>
      </c>
      <c r="M87" s="312">
        <v>25000000</v>
      </c>
      <c r="N87" s="312">
        <v>25000000</v>
      </c>
      <c r="O87" s="313" t="s">
        <v>542</v>
      </c>
      <c r="P87" s="314" t="s">
        <v>939</v>
      </c>
    </row>
    <row r="88" spans="1:19" ht="409.5" x14ac:dyDescent="0.25">
      <c r="A88" s="307">
        <v>81</v>
      </c>
      <c r="B88" s="308" t="s">
        <v>685</v>
      </c>
      <c r="C88" s="309" t="s">
        <v>686</v>
      </c>
      <c r="D88" s="311" t="s">
        <v>674</v>
      </c>
      <c r="E88" s="311" t="s">
        <v>666</v>
      </c>
      <c r="F88" s="311" t="s">
        <v>614</v>
      </c>
      <c r="G88" s="311" t="s">
        <v>628</v>
      </c>
      <c r="H88" s="311" t="s">
        <v>478</v>
      </c>
      <c r="I88" s="309" t="s">
        <v>692</v>
      </c>
      <c r="J88" s="309" t="s">
        <v>693</v>
      </c>
      <c r="K88" s="311" t="s">
        <v>481</v>
      </c>
      <c r="L88" s="312">
        <v>22857575.300000001</v>
      </c>
      <c r="M88" s="312">
        <v>18860000</v>
      </c>
      <c r="N88" s="312">
        <v>18980000</v>
      </c>
      <c r="O88" s="313" t="s">
        <v>542</v>
      </c>
      <c r="P88" s="314" t="s">
        <v>940</v>
      </c>
    </row>
    <row r="89" spans="1:19" ht="409.5" x14ac:dyDescent="0.25">
      <c r="A89" s="307">
        <v>82</v>
      </c>
      <c r="B89" s="308" t="s">
        <v>687</v>
      </c>
      <c r="C89" s="309" t="s">
        <v>688</v>
      </c>
      <c r="D89" s="311" t="s">
        <v>674</v>
      </c>
      <c r="E89" s="311" t="s">
        <v>666</v>
      </c>
      <c r="F89" s="311" t="s">
        <v>614</v>
      </c>
      <c r="G89" s="311" t="s">
        <v>628</v>
      </c>
      <c r="H89" s="311" t="s">
        <v>478</v>
      </c>
      <c r="I89" s="309" t="s">
        <v>692</v>
      </c>
      <c r="J89" s="309" t="s">
        <v>693</v>
      </c>
      <c r="K89" s="311" t="s">
        <v>481</v>
      </c>
      <c r="L89" s="312">
        <v>4550000</v>
      </c>
      <c r="M89" s="312">
        <v>8720000</v>
      </c>
      <c r="N89" s="312">
        <v>10530000</v>
      </c>
      <c r="O89" s="313" t="s">
        <v>542</v>
      </c>
      <c r="P89" s="314" t="s">
        <v>940</v>
      </c>
    </row>
    <row r="90" spans="1:19" ht="409.5" x14ac:dyDescent="0.25">
      <c r="A90" s="307">
        <v>83</v>
      </c>
      <c r="B90" s="308" t="s">
        <v>689</v>
      </c>
      <c r="C90" s="309" t="s">
        <v>690</v>
      </c>
      <c r="D90" s="311" t="s">
        <v>674</v>
      </c>
      <c r="E90" s="311" t="s">
        <v>666</v>
      </c>
      <c r="F90" s="311" t="s">
        <v>614</v>
      </c>
      <c r="G90" s="311" t="s">
        <v>628</v>
      </c>
      <c r="H90" s="311" t="s">
        <v>478</v>
      </c>
      <c r="I90" s="309" t="s">
        <v>695</v>
      </c>
      <c r="J90" s="309" t="s">
        <v>694</v>
      </c>
      <c r="K90" s="311" t="s">
        <v>897</v>
      </c>
      <c r="L90" s="312">
        <v>1941237.3</v>
      </c>
      <c r="M90" s="312">
        <v>1281911.2</v>
      </c>
      <c r="N90" s="312">
        <v>1274958.2</v>
      </c>
      <c r="O90" s="313" t="s">
        <v>542</v>
      </c>
      <c r="P90" s="314" t="s">
        <v>940</v>
      </c>
    </row>
    <row r="91" spans="1:19" ht="409.5" x14ac:dyDescent="0.25">
      <c r="A91" s="307">
        <v>84</v>
      </c>
      <c r="B91" s="308" t="s">
        <v>683</v>
      </c>
      <c r="C91" s="309" t="s">
        <v>682</v>
      </c>
      <c r="D91" s="311" t="s">
        <v>674</v>
      </c>
      <c r="E91" s="311" t="s">
        <v>666</v>
      </c>
      <c r="F91" s="311" t="s">
        <v>614</v>
      </c>
      <c r="G91" s="311" t="s">
        <v>628</v>
      </c>
      <c r="H91" s="311" t="s">
        <v>478</v>
      </c>
      <c r="I91" s="309" t="s">
        <v>681</v>
      </c>
      <c r="J91" s="309" t="s">
        <v>684</v>
      </c>
      <c r="K91" s="311" t="s">
        <v>481</v>
      </c>
      <c r="L91" s="312">
        <f>36144829.3+24500000</f>
        <v>60644829.299999997</v>
      </c>
      <c r="M91" s="312">
        <v>36144829.299999997</v>
      </c>
      <c r="N91" s="312">
        <v>36144829.299999997</v>
      </c>
      <c r="O91" s="313" t="s">
        <v>542</v>
      </c>
      <c r="P91" s="314" t="s">
        <v>940</v>
      </c>
    </row>
    <row r="92" spans="1:19" ht="409.6" customHeight="1" x14ac:dyDescent="0.25">
      <c r="A92" s="307">
        <v>85</v>
      </c>
      <c r="B92" s="308" t="s">
        <v>700</v>
      </c>
      <c r="C92" s="308" t="s">
        <v>699</v>
      </c>
      <c r="D92" s="310" t="s">
        <v>674</v>
      </c>
      <c r="E92" s="310" t="s">
        <v>666</v>
      </c>
      <c r="F92" s="310" t="s">
        <v>614</v>
      </c>
      <c r="G92" s="310" t="s">
        <v>628</v>
      </c>
      <c r="H92" s="309" t="s">
        <v>696</v>
      </c>
      <c r="I92" s="309" t="s">
        <v>697</v>
      </c>
      <c r="J92" s="309" t="s">
        <v>698</v>
      </c>
      <c r="K92" s="311" t="s">
        <v>372</v>
      </c>
      <c r="L92" s="312">
        <v>11660302.699999999</v>
      </c>
      <c r="M92" s="312">
        <v>6711816</v>
      </c>
      <c r="N92" s="312">
        <v>2666725</v>
      </c>
      <c r="O92" s="313" t="s">
        <v>387</v>
      </c>
      <c r="P92" s="314" t="s">
        <v>842</v>
      </c>
      <c r="S92" s="232"/>
    </row>
    <row r="93" spans="1:19" ht="277.14999999999998" customHeight="1" x14ac:dyDescent="0.25">
      <c r="A93" s="307">
        <v>86</v>
      </c>
      <c r="B93" s="308" t="s">
        <v>702</v>
      </c>
      <c r="C93" s="309" t="s">
        <v>703</v>
      </c>
      <c r="D93" s="310" t="s">
        <v>674</v>
      </c>
      <c r="E93" s="310" t="s">
        <v>666</v>
      </c>
      <c r="F93" s="310" t="s">
        <v>614</v>
      </c>
      <c r="G93" s="310" t="s">
        <v>628</v>
      </c>
      <c r="H93" s="314" t="s">
        <v>704</v>
      </c>
      <c r="I93" s="309" t="s">
        <v>705</v>
      </c>
      <c r="J93" s="309" t="s">
        <v>706</v>
      </c>
      <c r="K93" s="311" t="s">
        <v>372</v>
      </c>
      <c r="L93" s="312">
        <v>4028000</v>
      </c>
      <c r="M93" s="312">
        <v>4058000</v>
      </c>
      <c r="N93" s="312">
        <v>4058000</v>
      </c>
      <c r="O93" s="313" t="s">
        <v>387</v>
      </c>
      <c r="P93" s="314" t="s">
        <v>842</v>
      </c>
      <c r="S93" s="232"/>
    </row>
    <row r="94" spans="1:19" ht="230.45" customHeight="1" x14ac:dyDescent="0.25">
      <c r="A94" s="307">
        <v>87</v>
      </c>
      <c r="B94" s="308" t="s">
        <v>373</v>
      </c>
      <c r="C94" s="309" t="s">
        <v>389</v>
      </c>
      <c r="D94" s="310" t="s">
        <v>674</v>
      </c>
      <c r="E94" s="310" t="s">
        <v>666</v>
      </c>
      <c r="F94" s="310" t="s">
        <v>614</v>
      </c>
      <c r="G94" s="310" t="s">
        <v>628</v>
      </c>
      <c r="H94" s="309" t="s">
        <v>423</v>
      </c>
      <c r="I94" s="309" t="s">
        <v>388</v>
      </c>
      <c r="J94" s="309" t="s">
        <v>374</v>
      </c>
      <c r="K94" s="311" t="s">
        <v>375</v>
      </c>
      <c r="L94" s="312">
        <v>9649554.3000000007</v>
      </c>
      <c r="M94" s="312">
        <v>9649554.3000000007</v>
      </c>
      <c r="N94" s="312"/>
      <c r="O94" s="313" t="s">
        <v>843</v>
      </c>
      <c r="P94" s="314" t="s">
        <v>701</v>
      </c>
      <c r="S94" s="232"/>
    </row>
    <row r="95" spans="1:19" ht="198" customHeight="1" x14ac:dyDescent="0.25">
      <c r="A95" s="307">
        <v>88</v>
      </c>
      <c r="B95" s="308" t="s">
        <v>709</v>
      </c>
      <c r="C95" s="309" t="s">
        <v>707</v>
      </c>
      <c r="D95" s="310" t="s">
        <v>674</v>
      </c>
      <c r="E95" s="310" t="s">
        <v>666</v>
      </c>
      <c r="F95" s="310" t="s">
        <v>614</v>
      </c>
      <c r="G95" s="310" t="s">
        <v>628</v>
      </c>
      <c r="H95" s="309" t="s">
        <v>480</v>
      </c>
      <c r="I95" s="309" t="s">
        <v>710</v>
      </c>
      <c r="J95" s="309" t="s">
        <v>708</v>
      </c>
      <c r="K95" s="311" t="s">
        <v>372</v>
      </c>
      <c r="L95" s="312">
        <v>3200000</v>
      </c>
      <c r="M95" s="312">
        <v>3200000</v>
      </c>
      <c r="N95" s="312">
        <v>3200000</v>
      </c>
      <c r="O95" s="313" t="s">
        <v>387</v>
      </c>
      <c r="P95" s="314" t="s">
        <v>842</v>
      </c>
    </row>
    <row r="96" spans="1:19" ht="339.75" customHeight="1" x14ac:dyDescent="0.25">
      <c r="A96" s="307">
        <v>89</v>
      </c>
      <c r="B96" s="308" t="s">
        <v>429</v>
      </c>
      <c r="C96" s="309" t="s">
        <v>711</v>
      </c>
      <c r="D96" s="310" t="s">
        <v>674</v>
      </c>
      <c r="E96" s="310" t="s">
        <v>666</v>
      </c>
      <c r="F96" s="310" t="s">
        <v>614</v>
      </c>
      <c r="G96" s="310" t="s">
        <v>628</v>
      </c>
      <c r="H96" s="309" t="s">
        <v>712</v>
      </c>
      <c r="I96" s="309" t="s">
        <v>380</v>
      </c>
      <c r="J96" s="309" t="s">
        <v>382</v>
      </c>
      <c r="K96" s="311" t="s">
        <v>370</v>
      </c>
      <c r="L96" s="312">
        <v>41320000</v>
      </c>
      <c r="M96" s="312">
        <v>38500000</v>
      </c>
      <c r="N96" s="312">
        <v>38500000</v>
      </c>
      <c r="O96" s="313" t="s">
        <v>381</v>
      </c>
      <c r="P96" s="314" t="s">
        <v>938</v>
      </c>
    </row>
    <row r="97" spans="1:16" ht="409.6" customHeight="1" x14ac:dyDescent="0.25">
      <c r="A97" s="307">
        <v>90</v>
      </c>
      <c r="B97" s="308" t="s">
        <v>717</v>
      </c>
      <c r="C97" s="309" t="s">
        <v>714</v>
      </c>
      <c r="D97" s="310" t="s">
        <v>674</v>
      </c>
      <c r="E97" s="310" t="s">
        <v>666</v>
      </c>
      <c r="F97" s="310" t="s">
        <v>614</v>
      </c>
      <c r="G97" s="310" t="s">
        <v>628</v>
      </c>
      <c r="H97" s="309" t="s">
        <v>713</v>
      </c>
      <c r="I97" s="309" t="s">
        <v>722</v>
      </c>
      <c r="J97" s="309" t="s">
        <v>723</v>
      </c>
      <c r="K97" s="311" t="s">
        <v>370</v>
      </c>
      <c r="L97" s="312">
        <v>4852500</v>
      </c>
      <c r="M97" s="312">
        <v>11357500</v>
      </c>
      <c r="N97" s="312">
        <v>24113900</v>
      </c>
      <c r="O97" s="313" t="s">
        <v>715</v>
      </c>
      <c r="P97" s="314" t="s">
        <v>938</v>
      </c>
    </row>
    <row r="98" spans="1:16" ht="409.6" customHeight="1" x14ac:dyDescent="0.25">
      <c r="A98" s="307">
        <v>91</v>
      </c>
      <c r="B98" s="308" t="s">
        <v>718</v>
      </c>
      <c r="C98" s="309" t="s">
        <v>716</v>
      </c>
      <c r="D98" s="310" t="s">
        <v>674</v>
      </c>
      <c r="E98" s="310" t="s">
        <v>666</v>
      </c>
      <c r="F98" s="310" t="s">
        <v>614</v>
      </c>
      <c r="G98" s="311" t="s">
        <v>628</v>
      </c>
      <c r="H98" s="309" t="s">
        <v>719</v>
      </c>
      <c r="I98" s="309" t="s">
        <v>721</v>
      </c>
      <c r="J98" s="309" t="s">
        <v>720</v>
      </c>
      <c r="K98" s="311" t="s">
        <v>370</v>
      </c>
      <c r="L98" s="312">
        <v>4852500</v>
      </c>
      <c r="M98" s="312">
        <v>11357500</v>
      </c>
      <c r="N98" s="312">
        <v>24113900</v>
      </c>
      <c r="O98" s="313" t="s">
        <v>715</v>
      </c>
      <c r="P98" s="314" t="s">
        <v>938</v>
      </c>
    </row>
    <row r="99" spans="1:16" ht="303.60000000000002" customHeight="1" x14ac:dyDescent="0.25">
      <c r="A99" s="307">
        <v>92</v>
      </c>
      <c r="B99" s="308" t="s">
        <v>371</v>
      </c>
      <c r="C99" s="309" t="s">
        <v>724</v>
      </c>
      <c r="D99" s="310" t="s">
        <v>674</v>
      </c>
      <c r="E99" s="310" t="s">
        <v>666</v>
      </c>
      <c r="F99" s="310" t="s">
        <v>614</v>
      </c>
      <c r="G99" s="310" t="s">
        <v>628</v>
      </c>
      <c r="H99" s="309" t="s">
        <v>383</v>
      </c>
      <c r="I99" s="309" t="s">
        <v>384</v>
      </c>
      <c r="J99" s="309" t="s">
        <v>385</v>
      </c>
      <c r="K99" s="311" t="s">
        <v>370</v>
      </c>
      <c r="L99" s="312">
        <v>5000000</v>
      </c>
      <c r="M99" s="312">
        <v>5000000</v>
      </c>
      <c r="N99" s="312">
        <v>5000000</v>
      </c>
      <c r="O99" s="313" t="s">
        <v>386</v>
      </c>
      <c r="P99" s="314" t="s">
        <v>783</v>
      </c>
    </row>
    <row r="100" spans="1:16" ht="79.150000000000006" customHeight="1" x14ac:dyDescent="0.25">
      <c r="A100" s="307">
        <v>93</v>
      </c>
      <c r="B100" s="308" t="s">
        <v>192</v>
      </c>
      <c r="C100" s="309" t="s">
        <v>725</v>
      </c>
      <c r="D100" s="310" t="s">
        <v>625</v>
      </c>
      <c r="E100" s="310" t="s">
        <v>615</v>
      </c>
      <c r="F100" s="310" t="s">
        <v>649</v>
      </c>
      <c r="G100" s="310" t="s">
        <v>623</v>
      </c>
      <c r="H100" s="311" t="s">
        <v>726</v>
      </c>
      <c r="I100" s="309" t="s">
        <v>193</v>
      </c>
      <c r="J100" s="148" t="s">
        <v>540</v>
      </c>
      <c r="K100" s="230" t="s">
        <v>636</v>
      </c>
      <c r="L100" s="231"/>
      <c r="M100" s="231"/>
      <c r="N100" s="231"/>
      <c r="O100" s="149" t="s">
        <v>482</v>
      </c>
      <c r="P100" s="223" t="s">
        <v>483</v>
      </c>
    </row>
    <row r="101" spans="1:16" ht="409.15" customHeight="1" x14ac:dyDescent="0.25">
      <c r="A101" s="307">
        <v>94</v>
      </c>
      <c r="B101" s="308" t="s">
        <v>638</v>
      </c>
      <c r="C101" s="309" t="s">
        <v>637</v>
      </c>
      <c r="D101" s="310" t="s">
        <v>625</v>
      </c>
      <c r="E101" s="310" t="s">
        <v>615</v>
      </c>
      <c r="F101" s="310" t="s">
        <v>616</v>
      </c>
      <c r="G101" s="310" t="s">
        <v>623</v>
      </c>
      <c r="H101" s="311" t="s">
        <v>485</v>
      </c>
      <c r="I101" s="309" t="s">
        <v>486</v>
      </c>
      <c r="J101" s="148" t="s">
        <v>487</v>
      </c>
      <c r="K101" s="230" t="s">
        <v>636</v>
      </c>
      <c r="L101" s="231">
        <v>18000000</v>
      </c>
      <c r="M101" s="231"/>
      <c r="N101" s="231"/>
      <c r="O101" s="149" t="s">
        <v>484</v>
      </c>
      <c r="P101" s="223" t="s">
        <v>727</v>
      </c>
    </row>
    <row r="102" spans="1:16" ht="117.75" customHeight="1" x14ac:dyDescent="0.25">
      <c r="A102" s="307">
        <v>95</v>
      </c>
      <c r="B102" s="308" t="s">
        <v>369</v>
      </c>
      <c r="C102" s="309" t="s">
        <v>56</v>
      </c>
      <c r="D102" s="310" t="s">
        <v>625</v>
      </c>
      <c r="E102" s="310" t="s">
        <v>615</v>
      </c>
      <c r="F102" s="310" t="s">
        <v>616</v>
      </c>
      <c r="G102" s="310" t="s">
        <v>623</v>
      </c>
      <c r="H102" s="311" t="s">
        <v>491</v>
      </c>
      <c r="I102" s="309" t="s">
        <v>57</v>
      </c>
      <c r="J102" s="148" t="s">
        <v>492</v>
      </c>
      <c r="K102" s="230" t="s">
        <v>488</v>
      </c>
      <c r="L102" s="231"/>
      <c r="M102" s="231"/>
      <c r="N102" s="231"/>
      <c r="O102" s="149" t="s">
        <v>490</v>
      </c>
      <c r="P102" s="223" t="s">
        <v>489</v>
      </c>
    </row>
    <row r="103" spans="1:16" ht="208.5" customHeight="1" x14ac:dyDescent="0.25">
      <c r="A103" s="307">
        <v>96</v>
      </c>
      <c r="B103" s="308" t="s">
        <v>58</v>
      </c>
      <c r="C103" s="309" t="s">
        <v>59</v>
      </c>
      <c r="D103" s="310" t="s">
        <v>625</v>
      </c>
      <c r="E103" s="310" t="s">
        <v>615</v>
      </c>
      <c r="F103" s="310" t="s">
        <v>618</v>
      </c>
      <c r="G103" s="310" t="s">
        <v>623</v>
      </c>
      <c r="H103" s="311" t="s">
        <v>491</v>
      </c>
      <c r="I103" s="309" t="s">
        <v>60</v>
      </c>
      <c r="J103" s="148" t="s">
        <v>492</v>
      </c>
      <c r="K103" s="230" t="s">
        <v>488</v>
      </c>
      <c r="L103" s="231"/>
      <c r="M103" s="231"/>
      <c r="N103" s="231"/>
      <c r="O103" s="149" t="s">
        <v>541</v>
      </c>
      <c r="P103" s="223" t="s">
        <v>489</v>
      </c>
    </row>
    <row r="104" spans="1:16" ht="409.6" customHeight="1" x14ac:dyDescent="0.25">
      <c r="A104" s="307">
        <v>97</v>
      </c>
      <c r="B104" s="308" t="s">
        <v>730</v>
      </c>
      <c r="C104" s="309" t="s">
        <v>728</v>
      </c>
      <c r="D104" s="310" t="s">
        <v>624</v>
      </c>
      <c r="E104" s="310" t="s">
        <v>631</v>
      </c>
      <c r="F104" s="310" t="s">
        <v>650</v>
      </c>
      <c r="G104" s="310" t="s">
        <v>623</v>
      </c>
      <c r="H104" s="311" t="s">
        <v>493</v>
      </c>
      <c r="I104" s="309" t="s">
        <v>733</v>
      </c>
      <c r="J104" s="309" t="s">
        <v>729</v>
      </c>
      <c r="K104" s="311" t="s">
        <v>72</v>
      </c>
      <c r="L104" s="312"/>
      <c r="M104" s="312"/>
      <c r="N104" s="312"/>
      <c r="O104" s="313" t="s">
        <v>285</v>
      </c>
      <c r="P104" s="314" t="s">
        <v>284</v>
      </c>
    </row>
    <row r="105" spans="1:16" ht="316.89999999999998" customHeight="1" x14ac:dyDescent="0.25">
      <c r="A105" s="307">
        <v>98</v>
      </c>
      <c r="B105" s="308" t="s">
        <v>732</v>
      </c>
      <c r="C105" s="309" t="s">
        <v>735</v>
      </c>
      <c r="D105" s="310" t="s">
        <v>624</v>
      </c>
      <c r="E105" s="310" t="s">
        <v>631</v>
      </c>
      <c r="F105" s="310" t="s">
        <v>731</v>
      </c>
      <c r="G105" s="310" t="s">
        <v>623</v>
      </c>
      <c r="H105" s="311" t="s">
        <v>493</v>
      </c>
      <c r="I105" s="309" t="s">
        <v>733</v>
      </c>
      <c r="J105" s="309" t="s">
        <v>359</v>
      </c>
      <c r="K105" s="311" t="s">
        <v>72</v>
      </c>
      <c r="L105" s="312"/>
      <c r="M105" s="312"/>
      <c r="N105" s="312"/>
      <c r="O105" s="313" t="s">
        <v>285</v>
      </c>
      <c r="P105" s="314" t="s">
        <v>284</v>
      </c>
    </row>
    <row r="106" spans="1:16" ht="409.6" customHeight="1" x14ac:dyDescent="0.25">
      <c r="A106" s="307">
        <v>99</v>
      </c>
      <c r="B106" s="308" t="s">
        <v>61</v>
      </c>
      <c r="C106" s="309" t="s">
        <v>194</v>
      </c>
      <c r="D106" s="310" t="s">
        <v>624</v>
      </c>
      <c r="E106" s="310" t="s">
        <v>626</v>
      </c>
      <c r="F106" s="310" t="s">
        <v>618</v>
      </c>
      <c r="G106" s="310" t="s">
        <v>623</v>
      </c>
      <c r="H106" s="311" t="s">
        <v>195</v>
      </c>
      <c r="I106" s="309" t="s">
        <v>530</v>
      </c>
      <c r="J106" s="309" t="s">
        <v>360</v>
      </c>
      <c r="K106" s="311" t="s">
        <v>72</v>
      </c>
      <c r="L106" s="312"/>
      <c r="M106" s="312"/>
      <c r="N106" s="312"/>
      <c r="O106" s="313" t="s">
        <v>287</v>
      </c>
      <c r="P106" s="314" t="s">
        <v>286</v>
      </c>
    </row>
    <row r="107" spans="1:16" ht="243" customHeight="1" x14ac:dyDescent="0.25">
      <c r="A107" s="307">
        <v>100</v>
      </c>
      <c r="B107" s="308" t="s">
        <v>62</v>
      </c>
      <c r="C107" s="309" t="s">
        <v>331</v>
      </c>
      <c r="D107" s="310" t="s">
        <v>624</v>
      </c>
      <c r="E107" s="310" t="s">
        <v>626</v>
      </c>
      <c r="F107" s="310" t="s">
        <v>75</v>
      </c>
      <c r="G107" s="310" t="s">
        <v>623</v>
      </c>
      <c r="H107" s="311" t="s">
        <v>196</v>
      </c>
      <c r="I107" s="309" t="s">
        <v>63</v>
      </c>
      <c r="J107" s="309" t="s">
        <v>361</v>
      </c>
      <c r="K107" s="311" t="s">
        <v>72</v>
      </c>
      <c r="L107" s="312"/>
      <c r="M107" s="312"/>
      <c r="N107" s="312"/>
      <c r="O107" s="313" t="s">
        <v>289</v>
      </c>
      <c r="P107" s="314" t="s">
        <v>288</v>
      </c>
    </row>
    <row r="108" spans="1:16" ht="199.5" customHeight="1" x14ac:dyDescent="0.25">
      <c r="A108" s="307">
        <v>101</v>
      </c>
      <c r="B108" s="308" t="s">
        <v>497</v>
      </c>
      <c r="C108" s="309" t="s">
        <v>496</v>
      </c>
      <c r="D108" s="310" t="s">
        <v>624</v>
      </c>
      <c r="E108" s="310" t="s">
        <v>630</v>
      </c>
      <c r="F108" s="310" t="s">
        <v>75</v>
      </c>
      <c r="G108" s="310" t="s">
        <v>623</v>
      </c>
      <c r="H108" s="311" t="s">
        <v>197</v>
      </c>
      <c r="I108" s="309" t="s">
        <v>498</v>
      </c>
      <c r="J108" s="309" t="s">
        <v>495</v>
      </c>
      <c r="K108" s="311" t="s">
        <v>72</v>
      </c>
      <c r="L108" s="312"/>
      <c r="M108" s="312"/>
      <c r="N108" s="312"/>
      <c r="O108" s="313" t="s">
        <v>291</v>
      </c>
      <c r="P108" s="314" t="s">
        <v>290</v>
      </c>
    </row>
    <row r="109" spans="1:16" ht="385.5" customHeight="1" x14ac:dyDescent="0.25">
      <c r="A109" s="307">
        <v>102</v>
      </c>
      <c r="B109" s="308" t="s">
        <v>538</v>
      </c>
      <c r="C109" s="309" t="s">
        <v>736</v>
      </c>
      <c r="D109" s="310" t="s">
        <v>624</v>
      </c>
      <c r="E109" s="310" t="s">
        <v>635</v>
      </c>
      <c r="F109" s="310" t="s">
        <v>650</v>
      </c>
      <c r="G109" s="310" t="s">
        <v>623</v>
      </c>
      <c r="H109" s="311" t="s">
        <v>493</v>
      </c>
      <c r="I109" s="309" t="s">
        <v>362</v>
      </c>
      <c r="J109" s="309" t="s">
        <v>367</v>
      </c>
      <c r="K109" s="311" t="s">
        <v>5</v>
      </c>
      <c r="L109" s="312"/>
      <c r="M109" s="312"/>
      <c r="N109" s="312"/>
      <c r="O109" s="351" t="s">
        <v>293</v>
      </c>
      <c r="P109" s="314" t="s">
        <v>292</v>
      </c>
    </row>
    <row r="110" spans="1:16" ht="339" customHeight="1" x14ac:dyDescent="0.25">
      <c r="A110" s="307">
        <v>103</v>
      </c>
      <c r="B110" s="308" t="s">
        <v>199</v>
      </c>
      <c r="C110" s="309" t="s">
        <v>801</v>
      </c>
      <c r="D110" s="310" t="s">
        <v>624</v>
      </c>
      <c r="E110" s="310" t="s">
        <v>631</v>
      </c>
      <c r="F110" s="310" t="s">
        <v>650</v>
      </c>
      <c r="G110" s="310" t="s">
        <v>623</v>
      </c>
      <c r="H110" s="311" t="s">
        <v>493</v>
      </c>
      <c r="I110" s="309" t="s">
        <v>494</v>
      </c>
      <c r="J110" s="309" t="s">
        <v>934</v>
      </c>
      <c r="K110" s="311" t="s">
        <v>5</v>
      </c>
      <c r="L110" s="312"/>
      <c r="M110" s="312"/>
      <c r="N110" s="312"/>
      <c r="O110" s="351" t="s">
        <v>294</v>
      </c>
      <c r="P110" s="314" t="s">
        <v>844</v>
      </c>
    </row>
    <row r="111" spans="1:16" ht="145.15" customHeight="1" x14ac:dyDescent="0.25">
      <c r="A111" s="307">
        <v>104</v>
      </c>
      <c r="B111" s="308" t="s">
        <v>200</v>
      </c>
      <c r="C111" s="309" t="s">
        <v>855</v>
      </c>
      <c r="D111" s="310" t="s">
        <v>624</v>
      </c>
      <c r="E111" s="310" t="s">
        <v>738</v>
      </c>
      <c r="F111" s="310" t="s">
        <v>739</v>
      </c>
      <c r="G111" s="310" t="s">
        <v>623</v>
      </c>
      <c r="H111" s="311" t="s">
        <v>493</v>
      </c>
      <c r="I111" s="309" t="s">
        <v>737</v>
      </c>
      <c r="J111" s="309" t="s">
        <v>935</v>
      </c>
      <c r="K111" s="311" t="s">
        <v>5</v>
      </c>
      <c r="L111" s="312"/>
      <c r="M111" s="312"/>
      <c r="N111" s="312"/>
      <c r="O111" s="351" t="s">
        <v>854</v>
      </c>
      <c r="P111" s="314" t="s">
        <v>844</v>
      </c>
    </row>
    <row r="112" spans="1:16" ht="145.15" customHeight="1" x14ac:dyDescent="0.25">
      <c r="A112" s="307">
        <v>105</v>
      </c>
      <c r="B112" s="308" t="s">
        <v>499</v>
      </c>
      <c r="C112" s="309" t="s">
        <v>500</v>
      </c>
      <c r="D112" s="310" t="s">
        <v>624</v>
      </c>
      <c r="E112" s="310" t="s">
        <v>615</v>
      </c>
      <c r="F112" s="310" t="s">
        <v>739</v>
      </c>
      <c r="G112" s="310" t="s">
        <v>623</v>
      </c>
      <c r="H112" s="311" t="s">
        <v>962</v>
      </c>
      <c r="I112" s="309" t="s">
        <v>503</v>
      </c>
      <c r="J112" s="309" t="s">
        <v>936</v>
      </c>
      <c r="K112" s="311" t="s">
        <v>5</v>
      </c>
      <c r="L112" s="312"/>
      <c r="M112" s="312"/>
      <c r="N112" s="312"/>
      <c r="O112" s="351" t="s">
        <v>295</v>
      </c>
      <c r="P112" s="314" t="s">
        <v>844</v>
      </c>
    </row>
    <row r="113" spans="1:17" ht="330" customHeight="1" x14ac:dyDescent="0.25">
      <c r="A113" s="307">
        <v>106</v>
      </c>
      <c r="B113" s="308" t="s">
        <v>64</v>
      </c>
      <c r="C113" s="309" t="s">
        <v>740</v>
      </c>
      <c r="D113" s="310" t="s">
        <v>624</v>
      </c>
      <c r="E113" s="310" t="s">
        <v>631</v>
      </c>
      <c r="F113" s="310" t="s">
        <v>650</v>
      </c>
      <c r="G113" s="310" t="s">
        <v>623</v>
      </c>
      <c r="H113" s="311" t="s">
        <v>198</v>
      </c>
      <c r="I113" s="309" t="s">
        <v>502</v>
      </c>
      <c r="J113" s="309" t="s">
        <v>936</v>
      </c>
      <c r="K113" s="311" t="s">
        <v>5</v>
      </c>
      <c r="L113" s="312"/>
      <c r="M113" s="312"/>
      <c r="N113" s="312"/>
      <c r="O113" s="351" t="s">
        <v>501</v>
      </c>
      <c r="P113" s="314" t="s">
        <v>844</v>
      </c>
    </row>
    <row r="114" spans="1:17" ht="264" customHeight="1" x14ac:dyDescent="0.25">
      <c r="A114" s="307">
        <v>107</v>
      </c>
      <c r="B114" s="308" t="s">
        <v>506</v>
      </c>
      <c r="C114" s="309" t="s">
        <v>505</v>
      </c>
      <c r="D114" s="310" t="s">
        <v>624</v>
      </c>
      <c r="E114" s="310" t="s">
        <v>631</v>
      </c>
      <c r="F114" s="310" t="s">
        <v>616</v>
      </c>
      <c r="G114" s="310" t="s">
        <v>623</v>
      </c>
      <c r="H114" s="311" t="s">
        <v>198</v>
      </c>
      <c r="I114" s="309" t="s">
        <v>504</v>
      </c>
      <c r="J114" s="309" t="s">
        <v>936</v>
      </c>
      <c r="K114" s="311" t="s">
        <v>5</v>
      </c>
      <c r="L114" s="312"/>
      <c r="M114" s="312"/>
      <c r="N114" s="312"/>
      <c r="O114" s="351" t="s">
        <v>507</v>
      </c>
      <c r="P114" s="314" t="s">
        <v>844</v>
      </c>
    </row>
    <row r="115" spans="1:17" ht="237.6" customHeight="1" x14ac:dyDescent="0.25">
      <c r="A115" s="307">
        <v>108</v>
      </c>
      <c r="B115" s="308" t="s">
        <v>509</v>
      </c>
      <c r="C115" s="309" t="s">
        <v>800</v>
      </c>
      <c r="D115" s="310" t="s">
        <v>624</v>
      </c>
      <c r="E115" s="310" t="s">
        <v>631</v>
      </c>
      <c r="F115" s="310" t="s">
        <v>616</v>
      </c>
      <c r="G115" s="310" t="s">
        <v>623</v>
      </c>
      <c r="H115" s="311" t="s">
        <v>198</v>
      </c>
      <c r="I115" s="309" t="s">
        <v>508</v>
      </c>
      <c r="J115" s="309" t="s">
        <v>937</v>
      </c>
      <c r="K115" s="311" t="s">
        <v>5</v>
      </c>
      <c r="L115" s="312"/>
      <c r="M115" s="312"/>
      <c r="N115" s="312"/>
      <c r="O115" s="351" t="s">
        <v>510</v>
      </c>
      <c r="P115" s="314" t="s">
        <v>844</v>
      </c>
    </row>
    <row r="116" spans="1:17" ht="198" customHeight="1" x14ac:dyDescent="0.25">
      <c r="A116" s="307">
        <v>109</v>
      </c>
      <c r="B116" s="308" t="s">
        <v>514</v>
      </c>
      <c r="C116" s="308" t="s">
        <v>513</v>
      </c>
      <c r="D116" s="310" t="s">
        <v>624</v>
      </c>
      <c r="E116" s="310" t="s">
        <v>626</v>
      </c>
      <c r="F116" s="310" t="s">
        <v>616</v>
      </c>
      <c r="G116" s="310" t="s">
        <v>623</v>
      </c>
      <c r="H116" s="311" t="s">
        <v>198</v>
      </c>
      <c r="I116" s="309" t="s">
        <v>511</v>
      </c>
      <c r="J116" s="309" t="s">
        <v>936</v>
      </c>
      <c r="K116" s="311" t="s">
        <v>5</v>
      </c>
      <c r="L116" s="312"/>
      <c r="M116" s="312"/>
      <c r="N116" s="312"/>
      <c r="O116" s="351" t="s">
        <v>512</v>
      </c>
      <c r="P116" s="314" t="s">
        <v>844</v>
      </c>
    </row>
    <row r="117" spans="1:17" ht="192" customHeight="1" x14ac:dyDescent="0.25">
      <c r="A117" s="307">
        <v>110</v>
      </c>
      <c r="B117" s="308" t="s">
        <v>65</v>
      </c>
      <c r="C117" s="309" t="s">
        <v>333</v>
      </c>
      <c r="D117" s="310" t="s">
        <v>624</v>
      </c>
      <c r="E117" s="310" t="s">
        <v>751</v>
      </c>
      <c r="F117" s="310" t="s">
        <v>616</v>
      </c>
      <c r="G117" s="310" t="s">
        <v>623</v>
      </c>
      <c r="H117" s="311" t="s">
        <v>66</v>
      </c>
      <c r="I117" s="309" t="s">
        <v>67</v>
      </c>
      <c r="J117" s="309" t="s">
        <v>364</v>
      </c>
      <c r="K117" s="311" t="s">
        <v>73</v>
      </c>
      <c r="L117" s="312"/>
      <c r="M117" s="312"/>
      <c r="N117" s="312"/>
      <c r="O117" s="313" t="s">
        <v>298</v>
      </c>
      <c r="P117" s="314" t="s">
        <v>297</v>
      </c>
    </row>
    <row r="118" spans="1:17" ht="409.6" customHeight="1" x14ac:dyDescent="0.25">
      <c r="A118" s="334">
        <v>111</v>
      </c>
      <c r="B118" s="308" t="s">
        <v>68</v>
      </c>
      <c r="C118" s="309" t="s">
        <v>334</v>
      </c>
      <c r="D118" s="311" t="s">
        <v>624</v>
      </c>
      <c r="E118" s="310" t="s">
        <v>751</v>
      </c>
      <c r="F118" s="311" t="s">
        <v>749</v>
      </c>
      <c r="G118" s="311" t="s">
        <v>623</v>
      </c>
      <c r="H118" s="311" t="s">
        <v>66</v>
      </c>
      <c r="I118" s="309" t="s">
        <v>67</v>
      </c>
      <c r="J118" s="309" t="s">
        <v>364</v>
      </c>
      <c r="K118" s="311" t="s">
        <v>73</v>
      </c>
      <c r="L118" s="312"/>
      <c r="M118" s="312"/>
      <c r="N118" s="312"/>
      <c r="O118" s="313" t="s">
        <v>299</v>
      </c>
      <c r="P118" s="314" t="s">
        <v>847</v>
      </c>
    </row>
    <row r="119" spans="1:17" ht="158.44999999999999" customHeight="1" x14ac:dyDescent="0.25">
      <c r="A119" s="334"/>
      <c r="B119" s="308" t="s">
        <v>69</v>
      </c>
      <c r="C119" s="309" t="s">
        <v>335</v>
      </c>
      <c r="D119" s="310" t="s">
        <v>624</v>
      </c>
      <c r="E119" s="310" t="s">
        <v>751</v>
      </c>
      <c r="F119" s="310" t="s">
        <v>749</v>
      </c>
      <c r="G119" s="310" t="s">
        <v>623</v>
      </c>
      <c r="H119" s="311" t="s">
        <v>70</v>
      </c>
      <c r="I119" s="309" t="s">
        <v>67</v>
      </c>
      <c r="J119" s="309" t="s">
        <v>364</v>
      </c>
      <c r="K119" s="311" t="s">
        <v>73</v>
      </c>
      <c r="L119" s="312"/>
      <c r="M119" s="312"/>
      <c r="N119" s="312"/>
      <c r="O119" s="313" t="s">
        <v>300</v>
      </c>
      <c r="P119" s="314" t="s">
        <v>297</v>
      </c>
    </row>
    <row r="120" spans="1:17" ht="13.15" customHeight="1" x14ac:dyDescent="0.25">
      <c r="A120" s="334"/>
      <c r="B120" s="328" t="s">
        <v>71</v>
      </c>
      <c r="C120" s="335" t="s">
        <v>742</v>
      </c>
      <c r="D120" s="336" t="s">
        <v>750</v>
      </c>
      <c r="E120" s="336" t="s">
        <v>751</v>
      </c>
      <c r="F120" s="336" t="s">
        <v>627</v>
      </c>
      <c r="G120" s="336" t="s">
        <v>623</v>
      </c>
      <c r="H120" s="329" t="s">
        <v>748</v>
      </c>
      <c r="I120" s="329" t="s">
        <v>67</v>
      </c>
      <c r="J120" s="328" t="s">
        <v>364</v>
      </c>
      <c r="K120" s="329" t="s">
        <v>73</v>
      </c>
      <c r="L120" s="352">
        <v>1275000</v>
      </c>
      <c r="M120" s="352">
        <v>2332000</v>
      </c>
      <c r="N120" s="352">
        <v>3388000</v>
      </c>
      <c r="O120" s="330" t="s">
        <v>301</v>
      </c>
      <c r="P120" s="353" t="s">
        <v>845</v>
      </c>
    </row>
    <row r="121" spans="1:17" ht="13.15" customHeight="1" x14ac:dyDescent="0.25">
      <c r="A121" s="334"/>
      <c r="B121" s="328"/>
      <c r="C121" s="337"/>
      <c r="D121" s="338"/>
      <c r="E121" s="338"/>
      <c r="F121" s="338"/>
      <c r="G121" s="338"/>
      <c r="H121" s="329"/>
      <c r="I121" s="329"/>
      <c r="J121" s="328"/>
      <c r="K121" s="329"/>
      <c r="L121" s="354"/>
      <c r="M121" s="354"/>
      <c r="N121" s="354"/>
      <c r="O121" s="330"/>
      <c r="P121" s="355"/>
    </row>
    <row r="122" spans="1:17" ht="79.150000000000006" customHeight="1" x14ac:dyDescent="0.25">
      <c r="A122" s="334"/>
      <c r="B122" s="328"/>
      <c r="C122" s="309" t="s">
        <v>744</v>
      </c>
      <c r="D122" s="338"/>
      <c r="E122" s="338"/>
      <c r="F122" s="338"/>
      <c r="G122" s="338"/>
      <c r="H122" s="329"/>
      <c r="I122" s="329"/>
      <c r="J122" s="328"/>
      <c r="K122" s="329"/>
      <c r="L122" s="312">
        <v>3300000</v>
      </c>
      <c r="M122" s="312">
        <v>2100000</v>
      </c>
      <c r="N122" s="312">
        <v>1300000</v>
      </c>
      <c r="O122" s="330"/>
      <c r="P122" s="314" t="s">
        <v>743</v>
      </c>
    </row>
    <row r="123" spans="1:17" ht="79.150000000000006" customHeight="1" x14ac:dyDescent="0.25">
      <c r="A123" s="339">
        <v>112</v>
      </c>
      <c r="B123" s="328"/>
      <c r="C123" s="309" t="s">
        <v>747</v>
      </c>
      <c r="D123" s="338"/>
      <c r="E123" s="338"/>
      <c r="F123" s="338"/>
      <c r="G123" s="338"/>
      <c r="H123" s="329"/>
      <c r="I123" s="329"/>
      <c r="J123" s="328"/>
      <c r="K123" s="329"/>
      <c r="L123" s="312">
        <v>465100</v>
      </c>
      <c r="M123" s="312">
        <v>485400</v>
      </c>
      <c r="N123" s="312">
        <v>485400</v>
      </c>
      <c r="O123" s="330"/>
      <c r="P123" s="314" t="s">
        <v>746</v>
      </c>
    </row>
    <row r="124" spans="1:17" ht="116.25" customHeight="1" x14ac:dyDescent="0.25">
      <c r="A124" s="307">
        <v>113</v>
      </c>
      <c r="B124" s="328"/>
      <c r="C124" s="309" t="s">
        <v>945</v>
      </c>
      <c r="D124" s="340"/>
      <c r="E124" s="340"/>
      <c r="F124" s="340"/>
      <c r="G124" s="340"/>
      <c r="H124" s="329"/>
      <c r="I124" s="329"/>
      <c r="J124" s="328"/>
      <c r="K124" s="329"/>
      <c r="L124" s="312">
        <v>0</v>
      </c>
      <c r="M124" s="312">
        <v>400000</v>
      </c>
      <c r="N124" s="312">
        <v>448000</v>
      </c>
      <c r="O124" s="330"/>
      <c r="P124" s="314" t="s">
        <v>745</v>
      </c>
    </row>
    <row r="125" spans="1:17" ht="348.75" customHeight="1" x14ac:dyDescent="0.25">
      <c r="A125" s="341">
        <v>114</v>
      </c>
      <c r="B125" s="342" t="s">
        <v>12</v>
      </c>
      <c r="C125" s="343" t="s">
        <v>332</v>
      </c>
      <c r="D125" s="310" t="s">
        <v>624</v>
      </c>
      <c r="E125" s="310" t="s">
        <v>751</v>
      </c>
      <c r="F125" s="310" t="s">
        <v>75</v>
      </c>
      <c r="G125" s="310" t="s">
        <v>623</v>
      </c>
      <c r="H125" s="310" t="s">
        <v>201</v>
      </c>
      <c r="I125" s="343" t="s">
        <v>846</v>
      </c>
      <c r="J125" s="343" t="s">
        <v>363</v>
      </c>
      <c r="K125" s="310" t="s">
        <v>202</v>
      </c>
      <c r="L125" s="356"/>
      <c r="M125" s="357"/>
      <c r="N125" s="356"/>
      <c r="O125" s="358" t="s">
        <v>296</v>
      </c>
      <c r="P125" s="359" t="s">
        <v>933</v>
      </c>
      <c r="Q125" s="232"/>
    </row>
    <row r="126" spans="1:17" ht="200.45" customHeight="1" x14ac:dyDescent="0.25">
      <c r="A126" s="307">
        <v>115</v>
      </c>
      <c r="B126" s="344" t="s">
        <v>203</v>
      </c>
      <c r="C126" s="309" t="s">
        <v>517</v>
      </c>
      <c r="D126" s="310" t="s">
        <v>624</v>
      </c>
      <c r="E126" s="310" t="s">
        <v>751</v>
      </c>
      <c r="F126" s="310" t="s">
        <v>616</v>
      </c>
      <c r="G126" s="310" t="s">
        <v>623</v>
      </c>
      <c r="H126" s="311" t="s">
        <v>515</v>
      </c>
      <c r="I126" s="309" t="s">
        <v>516</v>
      </c>
      <c r="J126" s="309" t="s">
        <v>365</v>
      </c>
      <c r="K126" s="311" t="s">
        <v>204</v>
      </c>
      <c r="L126" s="312"/>
      <c r="M126" s="312"/>
      <c r="N126" s="312"/>
      <c r="O126" s="313" t="s">
        <v>303</v>
      </c>
      <c r="P126" s="314" t="s">
        <v>302</v>
      </c>
      <c r="Q126" s="232"/>
    </row>
    <row r="127" spans="1:17" ht="340.5" customHeight="1" x14ac:dyDescent="0.25">
      <c r="A127" s="307">
        <v>116</v>
      </c>
      <c r="B127" s="308" t="s">
        <v>205</v>
      </c>
      <c r="C127" s="309" t="s">
        <v>206</v>
      </c>
      <c r="D127" s="311" t="s">
        <v>624</v>
      </c>
      <c r="E127" s="311" t="s">
        <v>751</v>
      </c>
      <c r="F127" s="311" t="s">
        <v>650</v>
      </c>
      <c r="G127" s="311" t="s">
        <v>623</v>
      </c>
      <c r="H127" s="311" t="s">
        <v>207</v>
      </c>
      <c r="I127" s="309" t="s">
        <v>208</v>
      </c>
      <c r="J127" s="309" t="s">
        <v>366</v>
      </c>
      <c r="K127" s="311" t="s">
        <v>204</v>
      </c>
      <c r="L127" s="312"/>
      <c r="M127" s="312"/>
      <c r="N127" s="312"/>
      <c r="O127" s="313" t="s">
        <v>304</v>
      </c>
      <c r="P127" s="314" t="s">
        <v>302</v>
      </c>
    </row>
    <row r="128" spans="1:17" ht="248.25" customHeight="1" x14ac:dyDescent="0.25">
      <c r="A128" s="307">
        <v>117</v>
      </c>
      <c r="B128" s="308" t="s">
        <v>889</v>
      </c>
      <c r="C128" s="309" t="s">
        <v>891</v>
      </c>
      <c r="D128" s="311" t="s">
        <v>624</v>
      </c>
      <c r="E128" s="311" t="s">
        <v>630</v>
      </c>
      <c r="F128" s="311" t="s">
        <v>627</v>
      </c>
      <c r="G128" s="311" t="s">
        <v>623</v>
      </c>
      <c r="H128" s="311" t="s">
        <v>893</v>
      </c>
      <c r="I128" s="309" t="s">
        <v>890</v>
      </c>
      <c r="J128" s="309" t="s">
        <v>892</v>
      </c>
      <c r="K128" s="311" t="s">
        <v>3</v>
      </c>
      <c r="L128" s="312">
        <v>40000</v>
      </c>
      <c r="M128" s="312">
        <v>60000</v>
      </c>
      <c r="N128" s="312">
        <v>100000</v>
      </c>
      <c r="O128" s="313" t="s">
        <v>216</v>
      </c>
      <c r="P128" s="314" t="s">
        <v>888</v>
      </c>
    </row>
    <row r="129" spans="1:16" ht="409.6" customHeight="1" x14ac:dyDescent="0.25">
      <c r="A129" s="307">
        <v>118</v>
      </c>
      <c r="B129" s="308" t="s">
        <v>895</v>
      </c>
      <c r="C129" s="309" t="s">
        <v>901</v>
      </c>
      <c r="D129" s="311" t="s">
        <v>624</v>
      </c>
      <c r="E129" s="311" t="s">
        <v>626</v>
      </c>
      <c r="F129" s="311" t="s">
        <v>627</v>
      </c>
      <c r="G129" s="311" t="s">
        <v>623</v>
      </c>
      <c r="H129" s="311" t="s">
        <v>896</v>
      </c>
      <c r="I129" s="311" t="s">
        <v>902</v>
      </c>
      <c r="J129" s="309" t="s">
        <v>903</v>
      </c>
      <c r="K129" s="311" t="s">
        <v>904</v>
      </c>
      <c r="L129" s="312">
        <v>571300</v>
      </c>
      <c r="M129" s="312">
        <v>821300</v>
      </c>
      <c r="N129" s="312">
        <v>821300</v>
      </c>
      <c r="O129" s="313" t="s">
        <v>905</v>
      </c>
      <c r="P129" s="314" t="s">
        <v>896</v>
      </c>
    </row>
    <row r="130" spans="1:16" ht="409.6" customHeight="1" thickBot="1" x14ac:dyDescent="0.3">
      <c r="A130" s="345">
        <v>119</v>
      </c>
      <c r="B130" s="346" t="s">
        <v>910</v>
      </c>
      <c r="C130" s="347" t="s">
        <v>912</v>
      </c>
      <c r="D130" s="304" t="s">
        <v>625</v>
      </c>
      <c r="E130" s="304" t="s">
        <v>626</v>
      </c>
      <c r="F130" s="304" t="s">
        <v>627</v>
      </c>
      <c r="G130" s="304" t="s">
        <v>623</v>
      </c>
      <c r="H130" s="304" t="s">
        <v>907</v>
      </c>
      <c r="I130" s="347" t="s">
        <v>908</v>
      </c>
      <c r="J130" s="347" t="s">
        <v>909</v>
      </c>
      <c r="K130" s="304" t="s">
        <v>663</v>
      </c>
      <c r="L130" s="360">
        <v>11710000</v>
      </c>
      <c r="M130" s="360">
        <v>15660000</v>
      </c>
      <c r="N130" s="360">
        <v>25574000</v>
      </c>
      <c r="O130" s="361" t="s">
        <v>911</v>
      </c>
      <c r="P130" s="362" t="s">
        <v>906</v>
      </c>
    </row>
    <row r="131" spans="1:16" ht="96" customHeight="1" x14ac:dyDescent="0.25">
      <c r="A131" s="233"/>
      <c r="B131" s="225"/>
    </row>
    <row r="132" spans="1:16" ht="21" customHeight="1" x14ac:dyDescent="0.25">
      <c r="A132" s="233"/>
    </row>
    <row r="133" spans="1:16" ht="28.9" customHeight="1" x14ac:dyDescent="0.25">
      <c r="J133" s="158" t="s">
        <v>403</v>
      </c>
      <c r="L133" s="232">
        <f>SUM(L5:L130)-L7-L83</f>
        <v>680327671.20000017</v>
      </c>
      <c r="M133" s="232">
        <f t="shared" ref="M133:N133" si="1">SUM(M5:M130)-M7-M83</f>
        <v>640104081.79999983</v>
      </c>
      <c r="N133" s="232">
        <f t="shared" si="1"/>
        <v>651801975.89999986</v>
      </c>
    </row>
    <row r="136" spans="1:16" x14ac:dyDescent="0.25">
      <c r="M136" s="234"/>
      <c r="N136" s="234"/>
    </row>
    <row r="138" spans="1:16" ht="213" customHeight="1" x14ac:dyDescent="0.25">
      <c r="L138" s="232"/>
      <c r="M138" s="232"/>
      <c r="N138" s="232"/>
    </row>
    <row r="139" spans="1:16" ht="234" customHeight="1" x14ac:dyDescent="0.25">
      <c r="L139" s="232"/>
    </row>
    <row r="140" spans="1:16" ht="333" customHeight="1" x14ac:dyDescent="0.25">
      <c r="B140" s="225"/>
      <c r="C140" s="225"/>
      <c r="I140" s="225"/>
      <c r="J140" s="225"/>
      <c r="L140" s="232"/>
      <c r="O140" s="225"/>
      <c r="P140" s="225"/>
    </row>
    <row r="141" spans="1:16" ht="325.5" customHeight="1" x14ac:dyDescent="0.25">
      <c r="L141" s="232"/>
    </row>
  </sheetData>
  <autoFilter ref="A2:P133"/>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43">
    <mergeCell ref="A83:A86"/>
    <mergeCell ref="A1:I1"/>
    <mergeCell ref="J1:P1"/>
    <mergeCell ref="O83:O86"/>
    <mergeCell ref="P83:P86"/>
    <mergeCell ref="G83:G86"/>
    <mergeCell ref="H83:H86"/>
    <mergeCell ref="I83:I86"/>
    <mergeCell ref="J83:J86"/>
    <mergeCell ref="K83:K86"/>
    <mergeCell ref="C83:C86"/>
    <mergeCell ref="D83:D86"/>
    <mergeCell ref="E83:E86"/>
    <mergeCell ref="F83:F86"/>
    <mergeCell ref="I3:I4"/>
    <mergeCell ref="A3:A4"/>
    <mergeCell ref="B3:B4"/>
    <mergeCell ref="C3:C4"/>
    <mergeCell ref="D3:G3"/>
    <mergeCell ref="H3:H4"/>
    <mergeCell ref="P3:P4"/>
    <mergeCell ref="J3:J4"/>
    <mergeCell ref="K3:K4"/>
    <mergeCell ref="L3:L4"/>
    <mergeCell ref="M3:M4"/>
    <mergeCell ref="N3:N4"/>
    <mergeCell ref="O3:O4"/>
    <mergeCell ref="B120:B124"/>
    <mergeCell ref="A118:A122"/>
    <mergeCell ref="D120:D124"/>
    <mergeCell ref="E120:E124"/>
    <mergeCell ref="F120:F124"/>
    <mergeCell ref="P120:P121"/>
    <mergeCell ref="J120:J124"/>
    <mergeCell ref="K120:K124"/>
    <mergeCell ref="O120:O124"/>
    <mergeCell ref="C120:C121"/>
    <mergeCell ref="L120:L121"/>
    <mergeCell ref="M120:M121"/>
    <mergeCell ref="N120:N121"/>
    <mergeCell ref="G120:G124"/>
    <mergeCell ref="H120:H124"/>
    <mergeCell ref="I120:I124"/>
  </mergeCells>
  <hyperlinks>
    <hyperlink ref="O6" r:id="rId2"/>
    <hyperlink ref="O5" r:id="rId3"/>
    <hyperlink ref="O8" r:id="rId4"/>
    <hyperlink ref="O7" r:id="rId5"/>
    <hyperlink ref="O9" r:id="rId6"/>
    <hyperlink ref="O10" r:id="rId7"/>
    <hyperlink ref="O11" r:id="rId8"/>
    <hyperlink ref="O12" r:id="rId9"/>
    <hyperlink ref="O13" r:id="rId10"/>
    <hyperlink ref="O14" r:id="rId11"/>
    <hyperlink ref="O16" r:id="rId12"/>
    <hyperlink ref="O15" r:id="rId13"/>
    <hyperlink ref="O17" r:id="rId14"/>
    <hyperlink ref="O18" r:id="rId15"/>
    <hyperlink ref="O21" r:id="rId16"/>
    <hyperlink ref="O23" r:id="rId17"/>
    <hyperlink ref="O22" r:id="rId18"/>
    <hyperlink ref="O24" r:id="rId19"/>
    <hyperlink ref="O25" r:id="rId20"/>
    <hyperlink ref="O26" r:id="rId21"/>
    <hyperlink ref="O27" r:id="rId22"/>
    <hyperlink ref="O28" r:id="rId23"/>
    <hyperlink ref="O29" r:id="rId24"/>
    <hyperlink ref="O30" r:id="rId25"/>
    <hyperlink ref="O31" r:id="rId26"/>
    <hyperlink ref="O33" r:id="rId27"/>
    <hyperlink ref="O34" r:id="rId28"/>
    <hyperlink ref="O35" r:id="rId29"/>
    <hyperlink ref="O36" r:id="rId30"/>
    <hyperlink ref="O37" r:id="rId31"/>
    <hyperlink ref="O38" r:id="rId32"/>
    <hyperlink ref="O39" r:id="rId33" location="!ru/" display="https://www.gisip.ru/#!ru/"/>
    <hyperlink ref="O41" r:id="rId34"/>
    <hyperlink ref="O42" r:id="rId35"/>
    <hyperlink ref="O44" r:id="rId36"/>
    <hyperlink ref="O46" r:id="rId37"/>
    <hyperlink ref="O47" r:id="rId38"/>
    <hyperlink ref="O48" r:id="rId39"/>
    <hyperlink ref="O127" r:id="rId40"/>
    <hyperlink ref="O126" r:id="rId41"/>
    <hyperlink ref="O73" r:id="rId42"/>
    <hyperlink ref="O72" r:id="rId43"/>
    <hyperlink ref="O71" r:id="rId44"/>
    <hyperlink ref="O70" r:id="rId45"/>
    <hyperlink ref="O69" r:id="rId46"/>
    <hyperlink ref="O74" r:id="rId47"/>
    <hyperlink ref="O117" r:id="rId48"/>
    <hyperlink ref="O118" r:id="rId49"/>
    <hyperlink ref="O119" r:id="rId50"/>
    <hyperlink ref="O120" r:id="rId51"/>
    <hyperlink ref="O125" r:id="rId52"/>
    <hyperlink ref="O104" r:id="rId53"/>
    <hyperlink ref="O49" r:id="rId54"/>
    <hyperlink ref="O50" r:id="rId55"/>
    <hyperlink ref="O51" r:id="rId56"/>
    <hyperlink ref="O52" r:id="rId57"/>
    <hyperlink ref="O53" r:id="rId58"/>
    <hyperlink ref="O54" r:id="rId59"/>
    <hyperlink ref="O55" r:id="rId60"/>
    <hyperlink ref="O56" r:id="rId61"/>
    <hyperlink ref="O63" r:id="rId62"/>
    <hyperlink ref="O65" r:id="rId63" display="http://www.minkavkaz.gov.ru/ministry/activities/government-programs-fcp/46/"/>
    <hyperlink ref="O66" r:id="rId64"/>
    <hyperlink ref="O67" r:id="rId65"/>
    <hyperlink ref="O68" r:id="rId66"/>
    <hyperlink ref="O110" r:id="rId67"/>
    <hyperlink ref="O109" r:id="rId68"/>
    <hyperlink ref="O79" r:id="rId69"/>
    <hyperlink ref="O83" r:id="rId70"/>
    <hyperlink ref="O100" r:id="rId71"/>
    <hyperlink ref="O102" r:id="rId72"/>
    <hyperlink ref="O106" r:id="rId73"/>
    <hyperlink ref="O107" r:id="rId74"/>
    <hyperlink ref="O108" r:id="rId75"/>
    <hyperlink ref="O112" r:id="rId76"/>
    <hyperlink ref="O20" r:id="rId77"/>
    <hyperlink ref="O32" r:id="rId78"/>
    <hyperlink ref="O93" r:id="rId79"/>
    <hyperlink ref="O92" r:id="rId80"/>
    <hyperlink ref="O101" r:id="rId81"/>
    <hyperlink ref="O113" r:id="rId82"/>
    <hyperlink ref="O114" r:id="rId83"/>
    <hyperlink ref="O115" r:id="rId84"/>
    <hyperlink ref="O116" r:id="rId85"/>
    <hyperlink ref="O58" r:id="rId86"/>
    <hyperlink ref="O59" r:id="rId87"/>
    <hyperlink ref="O62" r:id="rId88"/>
    <hyperlink ref="O103" r:id="rId89"/>
    <hyperlink ref="O111" r:id="rId90" display="https://www.mspbank.ru/credit/"/>
    <hyperlink ref="O75" r:id="rId91"/>
    <hyperlink ref="O76" r:id="rId92"/>
    <hyperlink ref="O77" r:id="rId93"/>
    <hyperlink ref="O57" r:id="rId94"/>
    <hyperlink ref="O19" r:id="rId95"/>
    <hyperlink ref="O40" r:id="rId96"/>
    <hyperlink ref="O45" r:id="rId97"/>
    <hyperlink ref="O64" r:id="rId98"/>
    <hyperlink ref="O87" r:id="rId99"/>
    <hyperlink ref="O96" r:id="rId100"/>
    <hyperlink ref="O97" r:id="rId101"/>
    <hyperlink ref="O98" r:id="rId102"/>
    <hyperlink ref="O105" r:id="rId103"/>
    <hyperlink ref="O99" r:id="rId104"/>
    <hyperlink ref="O78" r:id="rId105"/>
    <hyperlink ref="O82" r:id="rId106"/>
    <hyperlink ref="O94" r:id="rId107"/>
    <hyperlink ref="O60" r:id="rId108"/>
    <hyperlink ref="O61" r:id="rId109"/>
    <hyperlink ref="O128" r:id="rId110"/>
    <hyperlink ref="P129" r:id="rId111" display="consultantplus://offline/ref=F464304602F6F5C08FE37F5EA89C6679212997A776002B837BEAAF3B9D3CCC26BD1A482B77E29B71533DB0F6C5B6dDI"/>
    <hyperlink ref="O129" r:id="rId112"/>
    <hyperlink ref="O130" r:id="rId113"/>
  </hyperlinks>
  <pageMargins left="0" right="0" top="0" bottom="0" header="0" footer="0"/>
  <pageSetup paperSize="9" scale="26" fitToHeight="0" orientation="landscape" r:id="rId114"/>
  <rowBreaks count="5" manualBreakCount="5">
    <brk id="9" max="15" man="1"/>
    <brk id="15" max="15" man="1"/>
    <brk id="20" max="15" man="1"/>
    <brk id="126" max="15" man="1"/>
    <brk id="13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4"/>
  <sheetViews>
    <sheetView view="pageBreakPreview" zoomScale="60" zoomScaleNormal="51" workbookViewId="0">
      <pane xSplit="2" ySplit="4" topLeftCell="C14" activePane="bottomRight" state="frozenSplit"/>
      <selection pane="topRight" activeCell="C1" sqref="C1"/>
      <selection pane="bottomLeft" activeCell="A5" sqref="A5"/>
      <selection pane="bottomRight" activeCell="J30" sqref="J30"/>
    </sheetView>
  </sheetViews>
  <sheetFormatPr defaultColWidth="9.140625" defaultRowHeight="15.75" x14ac:dyDescent="0.25"/>
  <cols>
    <col min="1" max="1" width="2.7109375" style="1" customWidth="1"/>
    <col min="2" max="2" width="38" style="5" customWidth="1"/>
    <col min="3" max="3" width="15.7109375" style="4" customWidth="1"/>
    <col min="4" max="4" width="15" style="4" customWidth="1"/>
    <col min="5" max="5" width="14.140625" style="4" customWidth="1"/>
    <col min="6" max="8" width="13.28515625" style="4" customWidth="1"/>
    <col min="9" max="9" width="13.7109375" style="4" customWidth="1"/>
    <col min="10" max="10" width="14.140625" style="4" customWidth="1"/>
    <col min="11" max="11" width="15.28515625" style="4" customWidth="1"/>
    <col min="12" max="13" width="14.7109375" style="4" customWidth="1"/>
    <col min="14" max="14" width="16.7109375" style="4" customWidth="1"/>
    <col min="15" max="17" width="13.28515625" style="4" customWidth="1"/>
    <col min="18" max="18" width="15.140625" style="4" customWidth="1"/>
    <col min="19" max="23" width="13.28515625" style="4" customWidth="1"/>
    <col min="24" max="26" width="9.85546875" style="4" customWidth="1"/>
    <col min="27" max="27" width="10.7109375" style="4" customWidth="1"/>
    <col min="28" max="29" width="9.85546875" style="4" customWidth="1"/>
    <col min="30" max="30" width="14.7109375" style="4" customWidth="1"/>
    <col min="31" max="31" width="13.28515625" style="4" customWidth="1"/>
    <col min="32" max="32" width="12.140625" style="4" customWidth="1"/>
    <col min="33" max="33" width="14.7109375" style="4" customWidth="1"/>
    <col min="34" max="35" width="15.7109375" style="4" customWidth="1"/>
    <col min="36" max="38" width="12.7109375" style="4" customWidth="1"/>
    <col min="39" max="42" width="14.7109375" style="4" customWidth="1"/>
    <col min="43" max="43" width="15.28515625" style="4" customWidth="1"/>
    <col min="44" max="44" width="17.42578125" style="4" customWidth="1"/>
    <col min="45" max="45" width="11.85546875" style="1" customWidth="1"/>
    <col min="46" max="46" width="10.7109375" style="1" customWidth="1"/>
    <col min="47" max="47" width="11.7109375" style="1" customWidth="1"/>
    <col min="48" max="16384" width="9.140625" style="1"/>
  </cols>
  <sheetData>
    <row r="1" spans="2:47" ht="16.5" thickBot="1" x14ac:dyDescent="0.3">
      <c r="B1" s="5" t="s">
        <v>424</v>
      </c>
    </row>
    <row r="2" spans="2:47" s="2" customFormat="1" ht="15.6" customHeight="1" x14ac:dyDescent="0.25">
      <c r="B2" s="270" t="s">
        <v>1</v>
      </c>
      <c r="C2" s="270" t="s">
        <v>964</v>
      </c>
      <c r="D2" s="271"/>
      <c r="E2" s="272"/>
      <c r="F2" s="281" t="s">
        <v>79</v>
      </c>
      <c r="G2" s="282"/>
      <c r="H2" s="283"/>
      <c r="I2" s="282" t="s">
        <v>787</v>
      </c>
      <c r="J2" s="282"/>
      <c r="K2" s="282"/>
      <c r="L2" s="281" t="s">
        <v>91</v>
      </c>
      <c r="M2" s="282"/>
      <c r="N2" s="283"/>
      <c r="O2" s="278" t="s">
        <v>80</v>
      </c>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0" t="s">
        <v>425</v>
      </c>
      <c r="AQ2" s="271"/>
      <c r="AR2" s="272"/>
      <c r="AS2" s="270" t="s">
        <v>210</v>
      </c>
      <c r="AT2" s="271"/>
      <c r="AU2" s="272"/>
    </row>
    <row r="3" spans="2:47" s="2" customFormat="1" ht="97.9" customHeight="1" x14ac:dyDescent="0.25">
      <c r="B3" s="279"/>
      <c r="C3" s="273"/>
      <c r="D3" s="274"/>
      <c r="E3" s="275"/>
      <c r="F3" s="284"/>
      <c r="G3" s="285"/>
      <c r="H3" s="286"/>
      <c r="I3" s="285"/>
      <c r="J3" s="285"/>
      <c r="K3" s="285"/>
      <c r="L3" s="284"/>
      <c r="M3" s="285"/>
      <c r="N3" s="286"/>
      <c r="O3" s="287" t="s">
        <v>83</v>
      </c>
      <c r="P3" s="276"/>
      <c r="Q3" s="276"/>
      <c r="R3" s="276" t="s">
        <v>780</v>
      </c>
      <c r="S3" s="276"/>
      <c r="T3" s="276"/>
      <c r="U3" s="276" t="s">
        <v>85</v>
      </c>
      <c r="V3" s="276"/>
      <c r="W3" s="276"/>
      <c r="X3" s="276" t="s">
        <v>93</v>
      </c>
      <c r="Y3" s="276"/>
      <c r="Z3" s="276"/>
      <c r="AA3" s="276" t="s">
        <v>81</v>
      </c>
      <c r="AB3" s="276"/>
      <c r="AC3" s="276"/>
      <c r="AD3" s="276" t="s">
        <v>86</v>
      </c>
      <c r="AE3" s="276"/>
      <c r="AF3" s="276"/>
      <c r="AG3" s="276" t="s">
        <v>422</v>
      </c>
      <c r="AH3" s="276"/>
      <c r="AI3" s="276"/>
      <c r="AJ3" s="276" t="s">
        <v>533</v>
      </c>
      <c r="AK3" s="276"/>
      <c r="AL3" s="277"/>
      <c r="AM3" s="276" t="s">
        <v>75</v>
      </c>
      <c r="AN3" s="276"/>
      <c r="AO3" s="277"/>
      <c r="AP3" s="273"/>
      <c r="AQ3" s="274"/>
      <c r="AR3" s="275"/>
      <c r="AS3" s="273"/>
      <c r="AT3" s="274"/>
      <c r="AU3" s="275"/>
    </row>
    <row r="4" spans="2:47" s="2" customFormat="1" ht="16.5" thickBot="1" x14ac:dyDescent="0.3">
      <c r="B4" s="280"/>
      <c r="C4" s="10">
        <v>2019</v>
      </c>
      <c r="D4" s="11">
        <v>2020</v>
      </c>
      <c r="E4" s="235">
        <v>2021</v>
      </c>
      <c r="F4" s="17">
        <v>2019</v>
      </c>
      <c r="G4" s="82">
        <v>2020</v>
      </c>
      <c r="H4" s="18">
        <v>2021</v>
      </c>
      <c r="I4" s="10">
        <v>2019</v>
      </c>
      <c r="J4" s="11">
        <v>2020</v>
      </c>
      <c r="K4" s="182">
        <v>2021</v>
      </c>
      <c r="L4" s="17">
        <v>2019</v>
      </c>
      <c r="M4" s="82">
        <v>2020</v>
      </c>
      <c r="N4" s="18">
        <v>2021</v>
      </c>
      <c r="O4" s="84">
        <v>2019</v>
      </c>
      <c r="P4" s="82">
        <v>2020</v>
      </c>
      <c r="Q4" s="82">
        <v>2021</v>
      </c>
      <c r="R4" s="82">
        <v>2019</v>
      </c>
      <c r="S4" s="82">
        <v>2020</v>
      </c>
      <c r="T4" s="82">
        <v>2021</v>
      </c>
      <c r="U4" s="82">
        <v>2019</v>
      </c>
      <c r="V4" s="82">
        <v>2020</v>
      </c>
      <c r="W4" s="82">
        <v>2021</v>
      </c>
      <c r="X4" s="82">
        <v>2019</v>
      </c>
      <c r="Y4" s="82">
        <v>2020</v>
      </c>
      <c r="Z4" s="82">
        <v>2021</v>
      </c>
      <c r="AA4" s="82">
        <v>2019</v>
      </c>
      <c r="AB4" s="82">
        <v>2020</v>
      </c>
      <c r="AC4" s="82">
        <v>2021</v>
      </c>
      <c r="AD4" s="82">
        <v>2019</v>
      </c>
      <c r="AE4" s="82">
        <v>2020</v>
      </c>
      <c r="AF4" s="82">
        <v>2021</v>
      </c>
      <c r="AG4" s="82">
        <v>2019</v>
      </c>
      <c r="AH4" s="82">
        <v>2020</v>
      </c>
      <c r="AI4" s="82">
        <v>2021</v>
      </c>
      <c r="AJ4" s="82">
        <v>2019</v>
      </c>
      <c r="AK4" s="82">
        <v>2020</v>
      </c>
      <c r="AL4" s="83">
        <v>2021</v>
      </c>
      <c r="AM4" s="82">
        <v>2019</v>
      </c>
      <c r="AN4" s="82">
        <v>2020</v>
      </c>
      <c r="AO4" s="83">
        <v>2021</v>
      </c>
      <c r="AP4" s="17">
        <v>2019</v>
      </c>
      <c r="AQ4" s="82">
        <v>2020</v>
      </c>
      <c r="AR4" s="18">
        <v>2021</v>
      </c>
      <c r="AS4" s="17">
        <v>2019</v>
      </c>
      <c r="AT4" s="82">
        <v>2020</v>
      </c>
      <c r="AU4" s="18">
        <v>2021</v>
      </c>
    </row>
    <row r="5" spans="2:47" s="30" customFormat="1" ht="16.5" x14ac:dyDescent="0.25">
      <c r="B5" s="19" t="s">
        <v>3</v>
      </c>
      <c r="C5" s="107">
        <f>F5+I5+L5+O5+R5+U5+X5+AA5+AD5+AG5+AJ5+AM5+AP5+AS5</f>
        <v>25261520.600000001</v>
      </c>
      <c r="D5" s="110">
        <f t="shared" ref="D5:E5" si="0">G5+J5+M5+P5+S5+V5+Y5+AB5+AE5+AH5+AK5+AN5+AQ5+AT5</f>
        <v>9114220.5999999996</v>
      </c>
      <c r="E5" s="111">
        <f t="shared" si="0"/>
        <v>10903220.6</v>
      </c>
      <c r="F5" s="157">
        <f>'Акт. перечень'!L6</f>
        <v>25221520.600000001</v>
      </c>
      <c r="G5" s="110">
        <f>'Акт. перечень'!M6</f>
        <v>9054220.5999999996</v>
      </c>
      <c r="H5" s="157">
        <f>'Акт. перечень'!N6</f>
        <v>10803220.6</v>
      </c>
      <c r="I5" s="107"/>
      <c r="J5" s="110"/>
      <c r="K5" s="111"/>
      <c r="L5" s="175"/>
      <c r="M5" s="81"/>
      <c r="N5" s="174"/>
      <c r="O5" s="175"/>
      <c r="P5" s="81"/>
      <c r="Q5" s="81"/>
      <c r="R5" s="81">
        <f>'Акт. перечень'!L128</f>
        <v>40000</v>
      </c>
      <c r="S5" s="81">
        <f>'Акт. перечень'!M128</f>
        <v>60000</v>
      </c>
      <c r="T5" s="81">
        <f>'Акт. перечень'!N128</f>
        <v>100000</v>
      </c>
      <c r="U5" s="81"/>
      <c r="V5" s="81"/>
      <c r="W5" s="81"/>
      <c r="X5" s="81"/>
      <c r="Y5" s="81"/>
      <c r="Z5" s="81"/>
      <c r="AA5" s="81"/>
      <c r="AB5" s="81"/>
      <c r="AC5" s="81"/>
      <c r="AD5" s="81"/>
      <c r="AE5" s="81"/>
      <c r="AF5" s="81"/>
      <c r="AG5" s="81"/>
      <c r="AH5" s="81"/>
      <c r="AI5" s="81"/>
      <c r="AJ5" s="81"/>
      <c r="AK5" s="81"/>
      <c r="AL5" s="81"/>
      <c r="AM5" s="81"/>
      <c r="AN5" s="81"/>
      <c r="AO5" s="85"/>
      <c r="AP5" s="107"/>
      <c r="AQ5" s="110"/>
      <c r="AR5" s="111"/>
      <c r="AS5" s="124"/>
      <c r="AT5" s="110"/>
      <c r="AU5" s="111"/>
    </row>
    <row r="6" spans="2:47" s="30" customFormat="1" ht="16.5" x14ac:dyDescent="0.25">
      <c r="B6" s="179" t="s">
        <v>636</v>
      </c>
      <c r="C6" s="87">
        <f t="shared" ref="C6:C22" si="1">F6+I6+L6+O6+R6+U6+X6+AA6+AD6+AG6+AJ6+AM6+AP6+AS6</f>
        <v>18000000</v>
      </c>
      <c r="D6" s="88">
        <f t="shared" ref="D6:D22" si="2">G6+J6+M6+P6+S6+V6+Y6+AB6+AE6+AH6+AK6+AN6+AQ6+AT6</f>
        <v>0</v>
      </c>
      <c r="E6" s="89">
        <f t="shared" ref="E6:E22" si="3">H6+K6+N6+Q6+T6+W6+Z6+AC6+AF6+AI6+AL6+AO6+AR6+AU6</f>
        <v>0</v>
      </c>
      <c r="F6" s="157"/>
      <c r="G6" s="81"/>
      <c r="H6" s="157"/>
      <c r="I6" s="86"/>
      <c r="J6" s="81"/>
      <c r="K6" s="174"/>
      <c r="L6" s="175"/>
      <c r="M6" s="81"/>
      <c r="N6" s="174"/>
      <c r="O6" s="175"/>
      <c r="P6" s="81"/>
      <c r="Q6" s="81"/>
      <c r="R6" s="81"/>
      <c r="S6" s="81"/>
      <c r="T6" s="81"/>
      <c r="U6" s="81">
        <v>18000000</v>
      </c>
      <c r="V6" s="81"/>
      <c r="W6" s="81"/>
      <c r="X6" s="81"/>
      <c r="Y6" s="81"/>
      <c r="Z6" s="81"/>
      <c r="AA6" s="81"/>
      <c r="AB6" s="81"/>
      <c r="AC6" s="81"/>
      <c r="AD6" s="81"/>
      <c r="AE6" s="81"/>
      <c r="AF6" s="81"/>
      <c r="AG6" s="81"/>
      <c r="AH6" s="81"/>
      <c r="AI6" s="81"/>
      <c r="AJ6" s="81"/>
      <c r="AK6" s="81"/>
      <c r="AL6" s="81"/>
      <c r="AM6" s="81"/>
      <c r="AN6" s="81"/>
      <c r="AO6" s="85"/>
      <c r="AP6" s="86"/>
      <c r="AQ6" s="81"/>
      <c r="AR6" s="174"/>
      <c r="AS6" s="175"/>
      <c r="AT6" s="81"/>
      <c r="AU6" s="174"/>
    </row>
    <row r="7" spans="2:47" s="30" customFormat="1" ht="16.5" x14ac:dyDescent="0.25">
      <c r="B7" s="31" t="s">
        <v>553</v>
      </c>
      <c r="C7" s="87">
        <f t="shared" si="1"/>
        <v>2806300</v>
      </c>
      <c r="D7" s="88">
        <f t="shared" si="2"/>
        <v>4689100</v>
      </c>
      <c r="E7" s="89">
        <f t="shared" si="3"/>
        <v>4689100</v>
      </c>
      <c r="F7" s="90"/>
      <c r="G7" s="88"/>
      <c r="H7" s="91"/>
      <c r="I7" s="87"/>
      <c r="J7" s="88"/>
      <c r="K7" s="89"/>
      <c r="L7" s="90">
        <f>'Акт. перечень'!L7</f>
        <v>2806300</v>
      </c>
      <c r="M7" s="88">
        <f>'Акт. перечень'!M7</f>
        <v>4689100</v>
      </c>
      <c r="N7" s="89">
        <f>'Акт. перечень'!N7</f>
        <v>4689100</v>
      </c>
      <c r="O7" s="90"/>
      <c r="P7" s="88"/>
      <c r="Q7" s="88"/>
      <c r="R7" s="88"/>
      <c r="S7" s="88"/>
      <c r="T7" s="88"/>
      <c r="U7" s="88"/>
      <c r="V7" s="88"/>
      <c r="W7" s="88"/>
      <c r="X7" s="88"/>
      <c r="Y7" s="88"/>
      <c r="Z7" s="88"/>
      <c r="AA7" s="88"/>
      <c r="AB7" s="88"/>
      <c r="AC7" s="88"/>
      <c r="AD7" s="88"/>
      <c r="AE7" s="88"/>
      <c r="AF7" s="88"/>
      <c r="AG7" s="88"/>
      <c r="AH7" s="88"/>
      <c r="AI7" s="88"/>
      <c r="AJ7" s="88"/>
      <c r="AK7" s="88"/>
      <c r="AL7" s="88"/>
      <c r="AM7" s="88"/>
      <c r="AN7" s="88"/>
      <c r="AO7" s="91"/>
      <c r="AP7" s="87"/>
      <c r="AQ7" s="88"/>
      <c r="AR7" s="89"/>
      <c r="AS7" s="90"/>
      <c r="AT7" s="88"/>
      <c r="AU7" s="89"/>
    </row>
    <row r="8" spans="2:47" s="30" customFormat="1" ht="49.5" x14ac:dyDescent="0.25">
      <c r="B8" s="31" t="s">
        <v>74</v>
      </c>
      <c r="C8" s="87">
        <f t="shared" si="1"/>
        <v>8007931.9000000004</v>
      </c>
      <c r="D8" s="88">
        <f t="shared" si="2"/>
        <v>8014128.7999999998</v>
      </c>
      <c r="E8" s="89">
        <f t="shared" si="3"/>
        <v>8014128.7999999998</v>
      </c>
      <c r="F8" s="90"/>
      <c r="G8" s="88"/>
      <c r="H8" s="91"/>
      <c r="I8" s="87"/>
      <c r="J8" s="88"/>
      <c r="K8" s="89"/>
      <c r="L8" s="90"/>
      <c r="M8" s="88"/>
      <c r="N8" s="89"/>
      <c r="O8" s="90"/>
      <c r="P8" s="88"/>
      <c r="Q8" s="88"/>
      <c r="R8" s="88"/>
      <c r="S8" s="88"/>
      <c r="T8" s="88"/>
      <c r="U8" s="88"/>
      <c r="V8" s="88"/>
      <c r="W8" s="88"/>
      <c r="X8" s="88"/>
      <c r="Y8" s="88"/>
      <c r="Z8" s="88"/>
      <c r="AA8" s="88"/>
      <c r="AB8" s="88"/>
      <c r="AC8" s="88"/>
      <c r="AD8" s="88"/>
      <c r="AE8" s="88"/>
      <c r="AF8" s="88"/>
      <c r="AG8" s="88"/>
      <c r="AH8" s="88"/>
      <c r="AI8" s="88"/>
      <c r="AJ8" s="88"/>
      <c r="AK8" s="88"/>
      <c r="AL8" s="88"/>
      <c r="AM8" s="88"/>
      <c r="AN8" s="88"/>
      <c r="AO8" s="91"/>
      <c r="AP8" s="87"/>
      <c r="AQ8" s="88"/>
      <c r="AR8" s="89"/>
      <c r="AS8" s="90">
        <f>'Акт. перечень'!L10</f>
        <v>8007931.9000000004</v>
      </c>
      <c r="AT8" s="88">
        <f>'Акт. перечень'!M10</f>
        <v>8014128.7999999998</v>
      </c>
      <c r="AU8" s="89">
        <f>'Акт. перечень'!N10</f>
        <v>8014128.7999999998</v>
      </c>
    </row>
    <row r="9" spans="2:47" s="30" customFormat="1" ht="16.5" x14ac:dyDescent="0.25">
      <c r="B9" s="125" t="s">
        <v>4</v>
      </c>
      <c r="C9" s="87">
        <f t="shared" si="1"/>
        <v>251172782.19999999</v>
      </c>
      <c r="D9" s="88">
        <f t="shared" si="2"/>
        <v>267358713.39999998</v>
      </c>
      <c r="E9" s="89">
        <f t="shared" si="3"/>
        <v>283612679</v>
      </c>
      <c r="F9" s="181"/>
      <c r="G9" s="126"/>
      <c r="H9" s="128"/>
      <c r="I9" s="92">
        <f>'Акт. перечень'!L33</f>
        <v>2602610</v>
      </c>
      <c r="J9" s="93">
        <f>'Акт. перечень'!M33</f>
        <v>1191830</v>
      </c>
      <c r="K9" s="94">
        <f>'Акт. перечень'!N33</f>
        <v>89330</v>
      </c>
      <c r="L9" s="181"/>
      <c r="M9" s="126"/>
      <c r="N9" s="127"/>
      <c r="O9" s="90">
        <f>'Акт. перечень'!L11+'Акт. перечень'!L12+'Акт. перечень'!L13+'Акт. перечень'!L21+'Акт. перечень'!L24+'Акт. перечень'!L29</f>
        <v>77215040.099999994</v>
      </c>
      <c r="P9" s="88">
        <f>'Акт. перечень'!M11+'Акт. перечень'!M12+'Акт. перечень'!M13+'Акт. перечень'!M21+'Акт. перечень'!M24+'Акт. перечень'!M29</f>
        <v>85591264.699999988</v>
      </c>
      <c r="Q9" s="88">
        <f>'Акт. перечень'!N11+'Акт. перечень'!N12+'Акт. перечень'!N13+'Акт. перечень'!N21+'Акт. перечень'!N24+'Акт. перечень'!N29</f>
        <v>100041509.3</v>
      </c>
      <c r="R9" s="88">
        <f>'Акт.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S9" s="88">
        <f>'Акт.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T9" s="88">
        <f>'Акт.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U9" s="88">
        <f>'Акт. перечень'!L31+'Акт. перечень'!L37+'Акт. перечень'!L39+'Акт. перечень'!L49+'Акт. перечень'!L51+'Акт. перечень'!L52</f>
        <v>5266681.8</v>
      </c>
      <c r="V9" s="88">
        <f>'Акт. перечень'!M31+'Акт. перечень'!M37+'Акт. перечень'!M39+'Акт. перечень'!M49+'Акт. перечень'!M51+'Акт. перечень'!M52</f>
        <v>5930650.9000000004</v>
      </c>
      <c r="W9" s="88">
        <f>'Акт. перечень'!N31+'Акт. перечень'!N37+'Акт. перечень'!N39+'Акт. перечень'!N49+'Акт. перечень'!N51+'Акт. перечень'!N52</f>
        <v>6615350.9000000004</v>
      </c>
      <c r="X9" s="88">
        <f>'Акт. перечень'!L25+'Акт. перечень'!L34+'Акт. перечень'!L35+'Акт. перечень'!L36+'Акт. перечень'!L47+'Акт. перечень'!L50+'Акт. перечень'!L53</f>
        <v>11873838</v>
      </c>
      <c r="Y9" s="88">
        <f>'Акт. перечень'!M25+'Акт. перечень'!M34+'Акт. перечень'!M35+'Акт. перечень'!M36+'Акт. перечень'!M47+'Акт. перечень'!M50+'Акт. перечень'!M53</f>
        <v>12408995.800000001</v>
      </c>
      <c r="Z9" s="88">
        <f>'Акт. перечень'!N25+'Акт. перечень'!N34+'Акт. перечень'!N35+'Акт. перечень'!N36+'Акт. перечень'!N47+'Акт. перечень'!N50+'Акт. перечень'!N53</f>
        <v>10897733.800000001</v>
      </c>
      <c r="AA9" s="88">
        <f>'Акт. перечень'!L42+'Акт. перечень'!L44</f>
        <v>149200</v>
      </c>
      <c r="AB9" s="88">
        <f>'Акт. перечень'!M42+'Акт. перечень'!M44</f>
        <v>149200</v>
      </c>
      <c r="AC9" s="88">
        <f>'Акт. перечень'!N42+'Акт. перечень'!N44</f>
        <v>149200</v>
      </c>
      <c r="AD9" s="88">
        <f>'Акт. перечень'!L55</f>
        <v>33000</v>
      </c>
      <c r="AE9" s="88">
        <f>'Акт. перечень'!M55</f>
        <v>30000</v>
      </c>
      <c r="AF9" s="88">
        <f>'Акт. перечень'!N55</f>
        <v>100000</v>
      </c>
      <c r="AG9" s="88"/>
      <c r="AH9" s="88"/>
      <c r="AI9" s="88"/>
      <c r="AJ9" s="88">
        <f>'Акт. перечень'!L17+'Акт. перечень'!L18+'Акт. перечень'!L20</f>
        <v>130598765.89999999</v>
      </c>
      <c r="AK9" s="88">
        <f>'Акт. перечень'!M17+'Акт. перечень'!M18+'Акт. перечень'!M20</f>
        <v>135427171.40000001</v>
      </c>
      <c r="AL9" s="88">
        <f>'Акт. перечень'!N17+'Акт. перечень'!N18+'Акт. перечень'!N20</f>
        <v>136507120.59999999</v>
      </c>
      <c r="AM9" s="88">
        <f>'Акт. перечень'!L19+'Акт. перечень'!L30+'Акт. перечень'!L40+'Акт. перечень'!L41+'Акт. перечень'!L46</f>
        <v>6027187.2000000002</v>
      </c>
      <c r="AN9" s="88">
        <f>'Акт. перечень'!M19+'Акт. перечень'!M30+'Акт. перечень'!M40+'Акт. перечень'!M41+'Акт. перечень'!M46</f>
        <v>6421269</v>
      </c>
      <c r="AO9" s="91">
        <f>'Акт. перечень'!N19+'Акт. перечень'!N30+'Акт. перечень'!N40+'Акт. перечень'!N41+'Акт. перечень'!N46</f>
        <v>7955610.9000000004</v>
      </c>
      <c r="AP9" s="87"/>
      <c r="AQ9" s="88"/>
      <c r="AR9" s="89"/>
      <c r="AS9" s="90"/>
      <c r="AT9" s="88"/>
      <c r="AU9" s="89"/>
    </row>
    <row r="10" spans="2:47" s="58" customFormat="1" ht="16.5" x14ac:dyDescent="0.25">
      <c r="B10" s="118" t="s">
        <v>11</v>
      </c>
      <c r="C10" s="87">
        <f t="shared" si="1"/>
        <v>109597959.5</v>
      </c>
      <c r="D10" s="88">
        <f t="shared" si="2"/>
        <v>101793759.5</v>
      </c>
      <c r="E10" s="89">
        <f t="shared" si="3"/>
        <v>91894388</v>
      </c>
      <c r="F10" s="90"/>
      <c r="G10" s="88"/>
      <c r="H10" s="91"/>
      <c r="I10" s="87"/>
      <c r="J10" s="88"/>
      <c r="K10" s="89"/>
      <c r="L10" s="90"/>
      <c r="M10" s="88"/>
      <c r="N10" s="89"/>
      <c r="O10" s="95">
        <f>'Акт. перечень'!L57+'Акт. перечень'!L58+'Акт. перечень'!L59</f>
        <v>59926874.299999997</v>
      </c>
      <c r="P10" s="93">
        <f>'Акт. перечень'!M57+'Акт. перечень'!M58+'Акт. перечень'!M59</f>
        <v>59926874.299999997</v>
      </c>
      <c r="Q10" s="93">
        <f>'Акт. перечень'!N57+'Акт. перечень'!N58+'Акт. перечень'!N59</f>
        <v>58310702.799999997</v>
      </c>
      <c r="R10" s="93"/>
      <c r="S10" s="93"/>
      <c r="T10" s="93"/>
      <c r="U10" s="93">
        <f>'Акт. перечень'!L62+'Акт. перечень'!L60</f>
        <v>41671085.200000003</v>
      </c>
      <c r="V10" s="93">
        <f>'Акт. перечень'!M62+'Акт. перечень'!M60</f>
        <v>39866885.200000003</v>
      </c>
      <c r="W10" s="93">
        <f>'Акт. перечень'!N62+'Акт. перечень'!N60</f>
        <v>31583685.199999999</v>
      </c>
      <c r="X10" s="93"/>
      <c r="Y10" s="93"/>
      <c r="Z10" s="93"/>
      <c r="AA10" s="93"/>
      <c r="AB10" s="93"/>
      <c r="AC10" s="93"/>
      <c r="AD10" s="93"/>
      <c r="AE10" s="93"/>
      <c r="AF10" s="93"/>
      <c r="AG10" s="93"/>
      <c r="AH10" s="93"/>
      <c r="AI10" s="93"/>
      <c r="AJ10" s="93"/>
      <c r="AK10" s="93"/>
      <c r="AL10" s="93"/>
      <c r="AM10" s="93">
        <f>'Акт. перечень'!L61</f>
        <v>8000000</v>
      </c>
      <c r="AN10" s="93">
        <f>'Акт. перечень'!M61</f>
        <v>2000000</v>
      </c>
      <c r="AO10" s="93">
        <f>'Акт. перечень'!N61</f>
        <v>2000000</v>
      </c>
      <c r="AP10" s="92"/>
      <c r="AQ10" s="93"/>
      <c r="AR10" s="94"/>
      <c r="AS10" s="95"/>
      <c r="AT10" s="93"/>
      <c r="AU10" s="94"/>
    </row>
    <row r="11" spans="2:47" s="58" customFormat="1" ht="16.5" x14ac:dyDescent="0.25">
      <c r="B11" s="118" t="s">
        <v>22</v>
      </c>
      <c r="C11" s="87">
        <f t="shared" si="1"/>
        <v>20565430</v>
      </c>
      <c r="D11" s="88">
        <f t="shared" si="2"/>
        <v>20875459.699999999</v>
      </c>
      <c r="E11" s="89">
        <f t="shared" si="3"/>
        <v>896000</v>
      </c>
      <c r="F11" s="90"/>
      <c r="G11" s="88"/>
      <c r="H11" s="91"/>
      <c r="I11" s="87"/>
      <c r="J11" s="88"/>
      <c r="K11" s="89"/>
      <c r="L11" s="90">
        <f>'Акт. перечень'!L64</f>
        <v>3864700</v>
      </c>
      <c r="M11" s="88">
        <f>'Акт. перечень'!M64</f>
        <v>5090129.7</v>
      </c>
      <c r="N11" s="89">
        <f>'Акт. перечень'!N64</f>
        <v>896000</v>
      </c>
      <c r="O11" s="95"/>
      <c r="P11" s="93"/>
      <c r="Q11" s="93"/>
      <c r="R11" s="93"/>
      <c r="S11" s="93"/>
      <c r="T11" s="93"/>
      <c r="U11" s="93"/>
      <c r="V11" s="93"/>
      <c r="W11" s="93"/>
      <c r="X11" s="93"/>
      <c r="Y11" s="93"/>
      <c r="Z11" s="93"/>
      <c r="AA11" s="93"/>
      <c r="AB11" s="93"/>
      <c r="AC11" s="93"/>
      <c r="AD11" s="93"/>
      <c r="AE11" s="93"/>
      <c r="AF11" s="93"/>
      <c r="AG11" s="93"/>
      <c r="AH11" s="93"/>
      <c r="AI11" s="93"/>
      <c r="AJ11" s="93"/>
      <c r="AK11" s="93"/>
      <c r="AL11" s="93"/>
      <c r="AM11" s="93">
        <f>'Акт. перечень'!L63</f>
        <v>16700730</v>
      </c>
      <c r="AN11" s="93">
        <f>'Акт. перечень'!M63</f>
        <v>15785330</v>
      </c>
      <c r="AO11" s="96">
        <f>'Акт. перечень'!N63</f>
        <v>0</v>
      </c>
      <c r="AP11" s="92"/>
      <c r="AQ11" s="93"/>
      <c r="AR11" s="94"/>
      <c r="AS11" s="95"/>
      <c r="AT11" s="93"/>
      <c r="AU11" s="94"/>
    </row>
    <row r="12" spans="2:47" s="30" customFormat="1" ht="16.5" x14ac:dyDescent="0.25">
      <c r="B12" s="118" t="s">
        <v>33</v>
      </c>
      <c r="C12" s="87">
        <f t="shared" si="1"/>
        <v>11519591.300000001</v>
      </c>
      <c r="D12" s="88">
        <f t="shared" si="2"/>
        <v>11033867</v>
      </c>
      <c r="E12" s="89">
        <f t="shared" si="3"/>
        <v>11033867</v>
      </c>
      <c r="F12" s="95"/>
      <c r="G12" s="93"/>
      <c r="H12" s="96"/>
      <c r="I12" s="92"/>
      <c r="J12" s="93"/>
      <c r="K12" s="94"/>
      <c r="L12" s="95"/>
      <c r="M12" s="93"/>
      <c r="N12" s="94"/>
      <c r="O12" s="90"/>
      <c r="P12" s="88"/>
      <c r="Q12" s="88"/>
      <c r="R12" s="88"/>
      <c r="S12" s="88"/>
      <c r="T12" s="88"/>
      <c r="U12" s="88">
        <f>'Акт. перечень'!L65</f>
        <v>11519591.300000001</v>
      </c>
      <c r="V12" s="88">
        <f>'Акт. перечень'!M65</f>
        <v>11033867</v>
      </c>
      <c r="W12" s="88">
        <f>'Акт. перечень'!N65</f>
        <v>11033867</v>
      </c>
      <c r="X12" s="88"/>
      <c r="Y12" s="88"/>
      <c r="Z12" s="88"/>
      <c r="AA12" s="88"/>
      <c r="AB12" s="88"/>
      <c r="AC12" s="88"/>
      <c r="AD12" s="88"/>
      <c r="AE12" s="88"/>
      <c r="AF12" s="88"/>
      <c r="AG12" s="88"/>
      <c r="AH12" s="88"/>
      <c r="AI12" s="88"/>
      <c r="AJ12" s="88"/>
      <c r="AK12" s="88"/>
      <c r="AL12" s="88"/>
      <c r="AM12" s="88"/>
      <c r="AN12" s="88"/>
      <c r="AO12" s="91"/>
      <c r="AP12" s="87"/>
      <c r="AQ12" s="88"/>
      <c r="AR12" s="89"/>
      <c r="AS12" s="90"/>
      <c r="AT12" s="88"/>
      <c r="AU12" s="89"/>
    </row>
    <row r="13" spans="2:47" s="30" customFormat="1" ht="16.5" x14ac:dyDescent="0.25">
      <c r="B13" s="118" t="s">
        <v>87</v>
      </c>
      <c r="C13" s="87">
        <f t="shared" si="1"/>
        <v>12034948</v>
      </c>
      <c r="D13" s="88">
        <f t="shared" si="2"/>
        <v>15984948</v>
      </c>
      <c r="E13" s="89">
        <f t="shared" si="3"/>
        <v>25898948</v>
      </c>
      <c r="F13" s="90"/>
      <c r="G13" s="88"/>
      <c r="H13" s="91"/>
      <c r="I13" s="92"/>
      <c r="J13" s="88"/>
      <c r="K13" s="89"/>
      <c r="L13" s="90"/>
      <c r="M13" s="88"/>
      <c r="N13" s="89"/>
      <c r="O13" s="90"/>
      <c r="P13" s="88"/>
      <c r="Q13" s="88"/>
      <c r="R13" s="88"/>
      <c r="S13" s="88"/>
      <c r="T13" s="88"/>
      <c r="U13" s="88"/>
      <c r="V13" s="88"/>
      <c r="W13" s="88"/>
      <c r="X13" s="88"/>
      <c r="Y13" s="88"/>
      <c r="Z13" s="88"/>
      <c r="AA13" s="88"/>
      <c r="AB13" s="88"/>
      <c r="AC13" s="88"/>
      <c r="AD13" s="88"/>
      <c r="AE13" s="88"/>
      <c r="AF13" s="88"/>
      <c r="AG13" s="88"/>
      <c r="AH13" s="88"/>
      <c r="AI13" s="88"/>
      <c r="AJ13" s="88"/>
      <c r="AK13" s="88"/>
      <c r="AL13" s="88"/>
      <c r="AM13" s="88">
        <f>'Акт. перечень'!L68+'Акт. перечень'!L130</f>
        <v>12034948</v>
      </c>
      <c r="AN13" s="88">
        <f>'Акт. перечень'!M68+'Акт. перечень'!M130</f>
        <v>15984948</v>
      </c>
      <c r="AO13" s="88">
        <f>'Акт. перечень'!N68+'Акт. перечень'!N130</f>
        <v>25898948</v>
      </c>
      <c r="AP13" s="87"/>
      <c r="AQ13" s="88"/>
      <c r="AR13" s="89"/>
      <c r="AS13" s="90"/>
      <c r="AT13" s="88"/>
      <c r="AU13" s="89"/>
    </row>
    <row r="14" spans="2:47" s="30" customFormat="1" ht="16.5" x14ac:dyDescent="0.25">
      <c r="B14" s="118" t="s">
        <v>420</v>
      </c>
      <c r="C14" s="87">
        <f t="shared" si="1"/>
        <v>5942750</v>
      </c>
      <c r="D14" s="88">
        <f t="shared" si="2"/>
        <v>6957500</v>
      </c>
      <c r="E14" s="89">
        <f t="shared" si="3"/>
        <v>4007500</v>
      </c>
      <c r="F14" s="90"/>
      <c r="G14" s="88"/>
      <c r="H14" s="91"/>
      <c r="I14" s="92"/>
      <c r="J14" s="88"/>
      <c r="K14" s="89"/>
      <c r="L14" s="90"/>
      <c r="M14" s="88"/>
      <c r="N14" s="89"/>
      <c r="O14" s="90"/>
      <c r="P14" s="88"/>
      <c r="Q14" s="88"/>
      <c r="R14" s="88"/>
      <c r="S14" s="88"/>
      <c r="T14" s="88"/>
      <c r="U14" s="88"/>
      <c r="V14" s="88"/>
      <c r="W14" s="88"/>
      <c r="X14" s="88"/>
      <c r="Y14" s="88"/>
      <c r="Z14" s="88"/>
      <c r="AA14" s="88"/>
      <c r="AB14" s="88"/>
      <c r="AC14" s="88"/>
      <c r="AD14" s="88"/>
      <c r="AE14" s="88"/>
      <c r="AF14" s="88"/>
      <c r="AG14" s="88"/>
      <c r="AH14" s="88"/>
      <c r="AI14" s="88"/>
      <c r="AJ14" s="108"/>
      <c r="AK14" s="108"/>
      <c r="AL14" s="108"/>
      <c r="AM14" s="108"/>
      <c r="AN14" s="108"/>
      <c r="AO14" s="112"/>
      <c r="AP14" s="87">
        <f>'Акт. перечень'!L78+'Акт. перечень'!L79+'Акт. перечень'!L80+'Акт. перечень'!L81+'Акт. перечень'!L82</f>
        <v>5942750</v>
      </c>
      <c r="AQ14" s="87">
        <f>'Акт. перечень'!M78+'Акт. перечень'!M79+'Акт. перечень'!M80+'Акт. перечень'!M81+'Акт. перечень'!M82</f>
        <v>6957500</v>
      </c>
      <c r="AR14" s="173">
        <f>'Акт. перечень'!N78+'Акт. перечень'!N79+'Акт. перечень'!N80+'Акт. перечень'!N81+'Акт. перечень'!N82</f>
        <v>4007500</v>
      </c>
      <c r="AS14" s="90"/>
      <c r="AT14" s="88"/>
      <c r="AU14" s="89"/>
    </row>
    <row r="15" spans="2:47" s="58" customFormat="1" ht="16.5" x14ac:dyDescent="0.25">
      <c r="B15" s="118" t="s">
        <v>18</v>
      </c>
      <c r="C15" s="87">
        <f t="shared" si="1"/>
        <v>9750558.8000000007</v>
      </c>
      <c r="D15" s="88">
        <f t="shared" si="2"/>
        <v>8152574</v>
      </c>
      <c r="E15" s="89">
        <f t="shared" si="3"/>
        <v>10677132</v>
      </c>
      <c r="F15" s="90"/>
      <c r="G15" s="88"/>
      <c r="H15" s="91"/>
      <c r="I15" s="87"/>
      <c r="J15" s="88"/>
      <c r="K15" s="89"/>
      <c r="L15" s="90"/>
      <c r="M15" s="88"/>
      <c r="N15" s="89"/>
      <c r="O15" s="95"/>
      <c r="P15" s="93"/>
      <c r="Q15" s="93"/>
      <c r="R15" s="93"/>
      <c r="S15" s="93"/>
      <c r="T15" s="93"/>
      <c r="U15" s="93"/>
      <c r="V15" s="93"/>
      <c r="W15" s="93"/>
      <c r="X15" s="93"/>
      <c r="Y15" s="93"/>
      <c r="Z15" s="93"/>
      <c r="AA15" s="93"/>
      <c r="AB15" s="93"/>
      <c r="AC15" s="93"/>
      <c r="AD15" s="93"/>
      <c r="AE15" s="93"/>
      <c r="AF15" s="93"/>
      <c r="AG15" s="93"/>
      <c r="AH15" s="93"/>
      <c r="AI15" s="93"/>
      <c r="AJ15" s="109"/>
      <c r="AK15" s="109"/>
      <c r="AL15" s="109"/>
      <c r="AM15" s="109"/>
      <c r="AN15" s="109"/>
      <c r="AO15" s="113"/>
      <c r="AP15" s="87">
        <f>'Акт. перечень'!L83</f>
        <v>9750558.8000000007</v>
      </c>
      <c r="AQ15" s="88">
        <f>'Акт. перечень'!M83</f>
        <v>8152574</v>
      </c>
      <c r="AR15" s="89">
        <f>'Акт. перечень'!N83</f>
        <v>10677132</v>
      </c>
      <c r="AS15" s="95"/>
      <c r="AT15" s="93"/>
      <c r="AU15" s="94"/>
    </row>
    <row r="16" spans="2:47" s="58" customFormat="1" ht="16.5" x14ac:dyDescent="0.25">
      <c r="B16" s="118" t="s">
        <v>531</v>
      </c>
      <c r="C16" s="87">
        <f t="shared" si="1"/>
        <v>114993641.89999999</v>
      </c>
      <c r="D16" s="88">
        <f t="shared" si="2"/>
        <v>90006740.5</v>
      </c>
      <c r="E16" s="89">
        <f t="shared" si="3"/>
        <v>91929787.5</v>
      </c>
      <c r="F16" s="90"/>
      <c r="G16" s="88"/>
      <c r="H16" s="91"/>
      <c r="I16" s="87"/>
      <c r="J16" s="88"/>
      <c r="K16" s="89"/>
      <c r="L16" s="90"/>
      <c r="M16" s="88"/>
      <c r="N16" s="89"/>
      <c r="O16" s="95"/>
      <c r="P16" s="93"/>
      <c r="Q16" s="93"/>
      <c r="R16" s="93"/>
      <c r="S16" s="93"/>
      <c r="T16" s="93"/>
      <c r="U16" s="93"/>
      <c r="V16" s="93"/>
      <c r="W16" s="93"/>
      <c r="X16" s="93"/>
      <c r="Y16" s="93"/>
      <c r="Z16" s="93"/>
      <c r="AA16" s="93"/>
      <c r="AB16" s="93"/>
      <c r="AC16" s="93"/>
      <c r="AD16" s="93"/>
      <c r="AE16" s="93"/>
      <c r="AF16" s="93"/>
      <c r="AG16" s="93"/>
      <c r="AH16" s="93"/>
      <c r="AI16" s="93"/>
      <c r="AJ16" s="109"/>
      <c r="AK16" s="109"/>
      <c r="AL16" s="109"/>
      <c r="AM16" s="109"/>
      <c r="AN16" s="109"/>
      <c r="AO16" s="113"/>
      <c r="AP16" s="147">
        <f>'Акт. перечень'!L87+'Акт. перечень'!L88+'Акт. перечень'!L89+'Акт. перечень'!L90+'Акт. перечень'!L91</f>
        <v>114993641.89999999</v>
      </c>
      <c r="AQ16" s="147">
        <f>'Акт. перечень'!M87+'Акт. перечень'!M88+'Акт. перечень'!M89+'Акт. перечень'!M90+'Акт. перечень'!M91</f>
        <v>90006740.5</v>
      </c>
      <c r="AR16" s="173">
        <f>'Акт. перечень'!N87+'Акт. перечень'!N88+'Акт. перечень'!N89+'Акт. перечень'!N90+'Акт. перечень'!N91</f>
        <v>91929787.5</v>
      </c>
      <c r="AS16" s="95"/>
      <c r="AT16" s="93"/>
      <c r="AU16" s="94"/>
    </row>
    <row r="17" spans="2:47" s="58" customFormat="1" ht="16.5" x14ac:dyDescent="0.25">
      <c r="B17" s="118" t="s">
        <v>532</v>
      </c>
      <c r="C17" s="87">
        <f t="shared" si="1"/>
        <v>500000</v>
      </c>
      <c r="D17" s="88">
        <f t="shared" si="2"/>
        <v>150000</v>
      </c>
      <c r="E17" s="89">
        <f t="shared" si="3"/>
        <v>150000</v>
      </c>
      <c r="F17" s="90"/>
      <c r="G17" s="88"/>
      <c r="H17" s="91"/>
      <c r="I17" s="87"/>
      <c r="J17" s="88"/>
      <c r="K17" s="89"/>
      <c r="L17" s="90"/>
      <c r="M17" s="88"/>
      <c r="N17" s="89"/>
      <c r="O17" s="95"/>
      <c r="P17" s="93"/>
      <c r="Q17" s="93"/>
      <c r="R17" s="93"/>
      <c r="S17" s="93"/>
      <c r="T17" s="93"/>
      <c r="U17" s="93"/>
      <c r="V17" s="93"/>
      <c r="W17" s="93"/>
      <c r="X17" s="93"/>
      <c r="Y17" s="93"/>
      <c r="Z17" s="93"/>
      <c r="AA17" s="93"/>
      <c r="AB17" s="93"/>
      <c r="AC17" s="93"/>
      <c r="AD17" s="93">
        <f>'Акт. перечень'!L56</f>
        <v>500000</v>
      </c>
      <c r="AE17" s="93">
        <f>'Акт. перечень'!M56</f>
        <v>150000</v>
      </c>
      <c r="AF17" s="93">
        <f>'Акт. перечень'!N56</f>
        <v>150000</v>
      </c>
      <c r="AG17" s="93"/>
      <c r="AH17" s="93"/>
      <c r="AI17" s="93"/>
      <c r="AJ17" s="109"/>
      <c r="AK17" s="109"/>
      <c r="AL17" s="109"/>
      <c r="AM17" s="109"/>
      <c r="AN17" s="109"/>
      <c r="AO17" s="113"/>
      <c r="AP17" s="87"/>
      <c r="AQ17" s="88"/>
      <c r="AR17" s="89"/>
      <c r="AS17" s="95"/>
      <c r="AT17" s="93"/>
      <c r="AU17" s="94"/>
    </row>
    <row r="18" spans="2:47" s="58" customFormat="1" ht="33" x14ac:dyDescent="0.25">
      <c r="B18" s="118" t="s">
        <v>73</v>
      </c>
      <c r="C18" s="87">
        <f t="shared" si="1"/>
        <v>5040100</v>
      </c>
      <c r="D18" s="88">
        <f t="shared" si="2"/>
        <v>5317400</v>
      </c>
      <c r="E18" s="89">
        <f t="shared" si="3"/>
        <v>5621400</v>
      </c>
      <c r="F18" s="90"/>
      <c r="G18" s="88"/>
      <c r="H18" s="91"/>
      <c r="I18" s="87"/>
      <c r="J18" s="88"/>
      <c r="K18" s="89"/>
      <c r="L18" s="90"/>
      <c r="M18" s="88"/>
      <c r="N18" s="89"/>
      <c r="O18" s="95"/>
      <c r="P18" s="93"/>
      <c r="Q18" s="93"/>
      <c r="R18" s="93"/>
      <c r="S18" s="93"/>
      <c r="T18" s="93"/>
      <c r="U18" s="93"/>
      <c r="V18" s="93"/>
      <c r="W18" s="93"/>
      <c r="X18" s="93"/>
      <c r="Y18" s="93"/>
      <c r="Z18" s="93"/>
      <c r="AA18" s="93"/>
      <c r="AB18" s="93"/>
      <c r="AC18" s="93"/>
      <c r="AD18" s="93"/>
      <c r="AE18" s="93"/>
      <c r="AF18" s="93"/>
      <c r="AG18" s="93">
        <f>'Акт. перечень'!L120+'Акт. перечень'!L121+'Акт. перечень'!L122+'Акт. перечень'!L123+'Акт. перечень'!L124</f>
        <v>5040100</v>
      </c>
      <c r="AH18" s="93">
        <f>'Акт. перечень'!M120+'Акт. перечень'!M121+'Акт. перечень'!M122+'Акт. перечень'!M123+'Акт. перечень'!M124</f>
        <v>5317400</v>
      </c>
      <c r="AI18" s="93">
        <f>'Акт. перечень'!N120+'Акт. перечень'!N121+'Акт. перечень'!N122+'Акт. перечень'!N123+'Акт. перечень'!N124</f>
        <v>5621400</v>
      </c>
      <c r="AJ18" s="109"/>
      <c r="AK18" s="109"/>
      <c r="AL18" s="109"/>
      <c r="AM18" s="109"/>
      <c r="AN18" s="109"/>
      <c r="AO18" s="113"/>
      <c r="AP18" s="87"/>
      <c r="AQ18" s="88"/>
      <c r="AR18" s="89"/>
      <c r="AS18" s="95"/>
      <c r="AT18" s="93"/>
      <c r="AU18" s="94"/>
    </row>
    <row r="19" spans="2:47" s="58" customFormat="1" ht="16.5" x14ac:dyDescent="0.25">
      <c r="B19" s="119" t="s">
        <v>401</v>
      </c>
      <c r="C19" s="87">
        <f t="shared" si="1"/>
        <v>28537857</v>
      </c>
      <c r="D19" s="88">
        <f t="shared" si="2"/>
        <v>23619370.300000001</v>
      </c>
      <c r="E19" s="89">
        <f t="shared" si="3"/>
        <v>9924725</v>
      </c>
      <c r="F19" s="90"/>
      <c r="G19" s="88"/>
      <c r="H19" s="91"/>
      <c r="I19" s="87"/>
      <c r="J19" s="88"/>
      <c r="K19" s="89"/>
      <c r="L19" s="90"/>
      <c r="M19" s="88"/>
      <c r="N19" s="89"/>
      <c r="O19" s="95"/>
      <c r="P19" s="93"/>
      <c r="Q19" s="93"/>
      <c r="R19" s="93"/>
      <c r="S19" s="93"/>
      <c r="T19" s="93"/>
      <c r="U19" s="93"/>
      <c r="V19" s="93"/>
      <c r="W19" s="93"/>
      <c r="X19" s="93"/>
      <c r="Y19" s="93"/>
      <c r="Z19" s="93"/>
      <c r="AA19" s="93"/>
      <c r="AB19" s="93"/>
      <c r="AC19" s="93"/>
      <c r="AD19" s="93"/>
      <c r="AE19" s="93"/>
      <c r="AF19" s="93"/>
      <c r="AG19" s="93"/>
      <c r="AH19" s="93"/>
      <c r="AI19" s="93"/>
      <c r="AJ19" s="109"/>
      <c r="AK19" s="109"/>
      <c r="AL19" s="109"/>
      <c r="AM19" s="109"/>
      <c r="AN19" s="109"/>
      <c r="AO19" s="113"/>
      <c r="AP19" s="147">
        <f>'Акт. перечень'!L92+'Акт. перечень'!L93+'Акт. перечень'!L94+'Акт. перечень'!L95</f>
        <v>28537857</v>
      </c>
      <c r="AQ19" s="147">
        <f>'Акт. перечень'!M92+'Акт. перечень'!M93+'Акт. перечень'!M94+'Акт. перечень'!M95</f>
        <v>23619370.300000001</v>
      </c>
      <c r="AR19" s="173">
        <f>'Акт. перечень'!N92+'Акт. перечень'!N93+'Акт. перечень'!N94+'Акт. перечень'!N95</f>
        <v>9924725</v>
      </c>
      <c r="AS19" s="95"/>
      <c r="AT19" s="93"/>
      <c r="AU19" s="94"/>
    </row>
    <row r="20" spans="2:47" s="58" customFormat="1" ht="16.5" x14ac:dyDescent="0.25">
      <c r="B20" s="119" t="s">
        <v>402</v>
      </c>
      <c r="C20" s="87">
        <f t="shared" si="1"/>
        <v>56025000</v>
      </c>
      <c r="D20" s="88">
        <f t="shared" si="2"/>
        <v>66215000</v>
      </c>
      <c r="E20" s="89">
        <f t="shared" si="3"/>
        <v>91727800</v>
      </c>
      <c r="F20" s="90"/>
      <c r="G20" s="88"/>
      <c r="H20" s="91"/>
      <c r="I20" s="87"/>
      <c r="J20" s="88"/>
      <c r="K20" s="89"/>
      <c r="L20" s="90"/>
      <c r="M20" s="88"/>
      <c r="N20" s="89"/>
      <c r="O20" s="95"/>
      <c r="P20" s="93"/>
      <c r="Q20" s="93"/>
      <c r="R20" s="93"/>
      <c r="S20" s="93"/>
      <c r="T20" s="93"/>
      <c r="U20" s="93"/>
      <c r="V20" s="93"/>
      <c r="W20" s="93"/>
      <c r="X20" s="93"/>
      <c r="Y20" s="93"/>
      <c r="Z20" s="93"/>
      <c r="AA20" s="93"/>
      <c r="AB20" s="93"/>
      <c r="AC20" s="93"/>
      <c r="AD20" s="93"/>
      <c r="AE20" s="93"/>
      <c r="AF20" s="93"/>
      <c r="AG20" s="93"/>
      <c r="AH20" s="93"/>
      <c r="AI20" s="93"/>
      <c r="AJ20" s="109"/>
      <c r="AK20" s="109"/>
      <c r="AL20" s="109"/>
      <c r="AM20" s="109"/>
      <c r="AN20" s="109"/>
      <c r="AO20" s="113"/>
      <c r="AP20" s="87">
        <f>'Акт. перечень'!L96+'Акт. перечень'!L97+'Акт. перечень'!L98+'Акт. перечень'!L99</f>
        <v>56025000</v>
      </c>
      <c r="AQ20" s="87">
        <f>'Акт. перечень'!M96+'Акт. перечень'!M97+'Акт. перечень'!M98+'Акт. перечень'!M99</f>
        <v>66215000</v>
      </c>
      <c r="AR20" s="173">
        <f>'Акт. перечень'!N96+'Акт. перечень'!N97+'Акт. перечень'!N98+'Акт. перечень'!N99</f>
        <v>91727800</v>
      </c>
      <c r="AS20" s="95"/>
      <c r="AT20" s="93"/>
      <c r="AU20" s="94"/>
    </row>
    <row r="21" spans="2:47" s="58" customFormat="1" ht="17.25" thickBot="1" x14ac:dyDescent="0.3">
      <c r="B21" s="191" t="s">
        <v>904</v>
      </c>
      <c r="C21" s="236">
        <f t="shared" si="1"/>
        <v>571300</v>
      </c>
      <c r="D21" s="237">
        <f t="shared" si="2"/>
        <v>821300</v>
      </c>
      <c r="E21" s="238">
        <f t="shared" si="3"/>
        <v>821300</v>
      </c>
      <c r="F21" s="197"/>
      <c r="G21" s="192"/>
      <c r="H21" s="193"/>
      <c r="I21" s="194"/>
      <c r="J21" s="195"/>
      <c r="K21" s="196"/>
      <c r="L21" s="197"/>
      <c r="M21" s="192"/>
      <c r="N21" s="198"/>
      <c r="O21" s="171"/>
      <c r="P21" s="101"/>
      <c r="Q21" s="101"/>
      <c r="R21" s="101"/>
      <c r="S21" s="101"/>
      <c r="T21" s="101"/>
      <c r="U21" s="101"/>
      <c r="V21" s="101"/>
      <c r="W21" s="101"/>
      <c r="X21" s="101"/>
      <c r="Y21" s="101"/>
      <c r="Z21" s="101"/>
      <c r="AA21" s="101"/>
      <c r="AB21" s="101"/>
      <c r="AC21" s="101"/>
      <c r="AD21" s="101"/>
      <c r="AE21" s="101"/>
      <c r="AF21" s="101"/>
      <c r="AG21" s="101"/>
      <c r="AH21" s="101"/>
      <c r="AI21" s="101"/>
      <c r="AJ21" s="199"/>
      <c r="AK21" s="199"/>
      <c r="AL21" s="199"/>
      <c r="AM21" s="205">
        <f>'Акт. перечень'!L129</f>
        <v>571300</v>
      </c>
      <c r="AN21" s="205">
        <f>'Акт. перечень'!M129</f>
        <v>821300</v>
      </c>
      <c r="AO21" s="205">
        <f>'Акт. перечень'!N129</f>
        <v>821300</v>
      </c>
      <c r="AP21" s="194"/>
      <c r="AQ21" s="200"/>
      <c r="AR21" s="201"/>
      <c r="AS21" s="202"/>
      <c r="AT21" s="203"/>
      <c r="AU21" s="204"/>
    </row>
    <row r="22" spans="2:47" s="58" customFormat="1" ht="17.25" thickBot="1" x14ac:dyDescent="0.3">
      <c r="B22" s="117" t="s">
        <v>782</v>
      </c>
      <c r="C22" s="239">
        <f t="shared" si="1"/>
        <v>680327671.19999993</v>
      </c>
      <c r="D22" s="240">
        <f t="shared" si="2"/>
        <v>640104081.79999995</v>
      </c>
      <c r="E22" s="241">
        <f t="shared" si="3"/>
        <v>651801975.89999986</v>
      </c>
      <c r="F22" s="172">
        <f>SUM(F5:F20)</f>
        <v>25221520.600000001</v>
      </c>
      <c r="G22" s="98">
        <f t="shared" ref="G22:AU22" si="4">SUM(G5:G20)</f>
        <v>9054220.5999999996</v>
      </c>
      <c r="H22" s="100">
        <f t="shared" si="4"/>
        <v>10803220.6</v>
      </c>
      <c r="I22" s="183">
        <f t="shared" si="4"/>
        <v>2602610</v>
      </c>
      <c r="J22" s="101">
        <f t="shared" si="4"/>
        <v>1191830</v>
      </c>
      <c r="K22" s="120">
        <f t="shared" si="4"/>
        <v>89330</v>
      </c>
      <c r="L22" s="97">
        <f t="shared" si="4"/>
        <v>6671000</v>
      </c>
      <c r="M22" s="98">
        <f t="shared" si="4"/>
        <v>9779229.6999999993</v>
      </c>
      <c r="N22" s="99">
        <f>SUM(N5:N20)</f>
        <v>5585100</v>
      </c>
      <c r="O22" s="171">
        <f t="shared" si="4"/>
        <v>137141914.39999998</v>
      </c>
      <c r="P22" s="101">
        <f t="shared" si="4"/>
        <v>145518139</v>
      </c>
      <c r="Q22" s="101">
        <f t="shared" si="4"/>
        <v>158352212.09999999</v>
      </c>
      <c r="R22" s="101">
        <f t="shared" si="4"/>
        <v>17446459.200000003</v>
      </c>
      <c r="S22" s="101">
        <f t="shared" si="4"/>
        <v>20268331.600000001</v>
      </c>
      <c r="T22" s="101">
        <f t="shared" si="4"/>
        <v>21356823.5</v>
      </c>
      <c r="U22" s="101">
        <f t="shared" si="4"/>
        <v>76457358.299999997</v>
      </c>
      <c r="V22" s="101">
        <f t="shared" si="4"/>
        <v>56831403.100000001</v>
      </c>
      <c r="W22" s="101">
        <f t="shared" si="4"/>
        <v>49232903.100000001</v>
      </c>
      <c r="X22" s="101">
        <f t="shared" si="4"/>
        <v>11873838</v>
      </c>
      <c r="Y22" s="101">
        <f t="shared" si="4"/>
        <v>12408995.800000001</v>
      </c>
      <c r="Z22" s="101">
        <f t="shared" si="4"/>
        <v>10897733.800000001</v>
      </c>
      <c r="AA22" s="101">
        <f t="shared" si="4"/>
        <v>149200</v>
      </c>
      <c r="AB22" s="101">
        <f t="shared" si="4"/>
        <v>149200</v>
      </c>
      <c r="AC22" s="101">
        <f t="shared" si="4"/>
        <v>149200</v>
      </c>
      <c r="AD22" s="101">
        <f t="shared" si="4"/>
        <v>533000</v>
      </c>
      <c r="AE22" s="101">
        <f t="shared" si="4"/>
        <v>180000</v>
      </c>
      <c r="AF22" s="101">
        <f t="shared" si="4"/>
        <v>250000</v>
      </c>
      <c r="AG22" s="101">
        <f t="shared" si="4"/>
        <v>5040100</v>
      </c>
      <c r="AH22" s="101">
        <f t="shared" si="4"/>
        <v>5317400</v>
      </c>
      <c r="AI22" s="101">
        <f t="shared" si="4"/>
        <v>5621400</v>
      </c>
      <c r="AJ22" s="101">
        <f t="shared" si="4"/>
        <v>130598765.89999999</v>
      </c>
      <c r="AK22" s="101">
        <f t="shared" si="4"/>
        <v>135427171.40000001</v>
      </c>
      <c r="AL22" s="101">
        <f t="shared" si="4"/>
        <v>136507120.59999999</v>
      </c>
      <c r="AM22" s="101">
        <f>SUM(AM5:AM21)</f>
        <v>43334165.200000003</v>
      </c>
      <c r="AN22" s="101">
        <f t="shared" ref="AN22:AO22" si="5">SUM(AN5:AN21)</f>
        <v>41012847</v>
      </c>
      <c r="AO22" s="101">
        <f t="shared" si="5"/>
        <v>36675858.899999999</v>
      </c>
      <c r="AP22" s="97">
        <f t="shared" si="4"/>
        <v>215249807.69999999</v>
      </c>
      <c r="AQ22" s="98">
        <f t="shared" si="4"/>
        <v>194951184.80000001</v>
      </c>
      <c r="AR22" s="99">
        <f t="shared" si="4"/>
        <v>208266944.5</v>
      </c>
      <c r="AS22" s="172">
        <f t="shared" si="4"/>
        <v>8007931.9000000004</v>
      </c>
      <c r="AT22" s="98">
        <f t="shared" si="4"/>
        <v>8014128.7999999998</v>
      </c>
      <c r="AU22" s="99">
        <f t="shared" si="4"/>
        <v>8014128.7999999998</v>
      </c>
    </row>
    <row r="23" spans="2:47" s="58" customFormat="1" ht="16.5" x14ac:dyDescent="0.25">
      <c r="B23" s="8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7" s="58" customFormat="1" ht="16.5" x14ac:dyDescent="0.25">
      <c r="C24" s="79"/>
      <c r="D24" s="79"/>
      <c r="E24" s="79"/>
      <c r="F24" s="79"/>
      <c r="G24" s="79"/>
      <c r="H24" s="79"/>
      <c r="I24" s="151"/>
      <c r="J24" s="151"/>
      <c r="K24" s="184"/>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7" s="58" customFormat="1" ht="40.15" customHeight="1" thickBot="1" x14ac:dyDescent="0.3">
      <c r="B25" s="269" t="s">
        <v>852</v>
      </c>
      <c r="C25" s="269"/>
      <c r="D25" s="269"/>
      <c r="E25" s="79" t="s">
        <v>424</v>
      </c>
      <c r="F25" s="79"/>
      <c r="G25" s="79"/>
      <c r="H25" s="79"/>
      <c r="I25" s="79"/>
      <c r="J25" s="79"/>
      <c r="K25" s="79"/>
      <c r="L25" s="79"/>
      <c r="M25" s="79"/>
      <c r="N25" s="79"/>
      <c r="O25" s="151"/>
      <c r="P25" s="151"/>
      <c r="Q25" s="151"/>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2:47" s="2" customFormat="1" ht="17.25" thickBot="1" x14ac:dyDescent="0.3">
      <c r="B26" s="180"/>
      <c r="C26" s="186">
        <v>2019</v>
      </c>
      <c r="D26" s="187">
        <v>2020</v>
      </c>
      <c r="E26" s="188">
        <v>2021</v>
      </c>
      <c r="F26" s="8"/>
      <c r="G26" s="8"/>
      <c r="H26" s="8"/>
      <c r="I26" s="8"/>
      <c r="J26" s="8"/>
      <c r="K26" s="8"/>
      <c r="L26" s="8"/>
      <c r="M26" s="8"/>
      <c r="N26" s="8"/>
      <c r="O26" s="8"/>
      <c r="P26" s="8"/>
      <c r="Q26" s="8"/>
      <c r="R26" s="8"/>
      <c r="S26" s="8"/>
      <c r="T26" s="8"/>
      <c r="U26" s="8"/>
      <c r="V26" s="8"/>
      <c r="W26" s="8"/>
      <c r="X26" s="8"/>
      <c r="Y26" s="8"/>
      <c r="Z26" s="8"/>
      <c r="AA26" s="8"/>
    </row>
    <row r="27" spans="2:47" s="2" customFormat="1" ht="99" x14ac:dyDescent="0.25">
      <c r="B27" s="179" t="s">
        <v>427</v>
      </c>
      <c r="C27" s="107">
        <f>F22+I22</f>
        <v>27824130.600000001</v>
      </c>
      <c r="D27" s="110">
        <f>G22+J22</f>
        <v>10246050.6</v>
      </c>
      <c r="E27" s="111">
        <f>H22+K22</f>
        <v>10892550.6</v>
      </c>
      <c r="F27" s="8"/>
      <c r="G27" s="8"/>
      <c r="H27" s="8"/>
      <c r="I27" s="8"/>
      <c r="J27" s="8"/>
      <c r="K27" s="8"/>
      <c r="L27" s="8"/>
      <c r="M27" s="8"/>
      <c r="N27" s="8"/>
      <c r="O27" s="8"/>
      <c r="P27" s="8"/>
      <c r="Q27" s="8"/>
      <c r="R27" s="8"/>
      <c r="S27" s="8"/>
      <c r="T27" s="8"/>
      <c r="U27" s="8"/>
      <c r="V27" s="8"/>
      <c r="W27" s="8"/>
      <c r="X27" s="8"/>
      <c r="Y27" s="8"/>
      <c r="Z27" s="8"/>
      <c r="AA27" s="8"/>
    </row>
    <row r="28" spans="2:47" ht="57" customHeight="1" x14ac:dyDescent="0.25">
      <c r="B28" s="31" t="str">
        <f>L2</f>
        <v>Софиансирование создания объектов производственной и пр. инфраструктуры.</v>
      </c>
      <c r="C28" s="87">
        <f>L22</f>
        <v>6671000</v>
      </c>
      <c r="D28" s="88">
        <f>M22</f>
        <v>9779229.6999999993</v>
      </c>
      <c r="E28" s="89">
        <f>N22</f>
        <v>5585100</v>
      </c>
      <c r="F28" s="8"/>
      <c r="G28" s="8"/>
      <c r="H28" s="8"/>
      <c r="AB28" s="1"/>
      <c r="AC28" s="1"/>
      <c r="AD28" s="1"/>
      <c r="AE28" s="1"/>
      <c r="AF28" s="1"/>
      <c r="AG28" s="1"/>
      <c r="AH28" s="1"/>
      <c r="AI28" s="1"/>
      <c r="AJ28" s="1"/>
      <c r="AK28" s="1"/>
      <c r="AL28" s="1"/>
      <c r="AM28" s="1"/>
      <c r="AN28" s="1"/>
      <c r="AO28" s="1"/>
      <c r="AP28" s="1"/>
      <c r="AQ28" s="1"/>
      <c r="AR28" s="1"/>
    </row>
    <row r="29" spans="2:47" ht="39.6" customHeight="1" x14ac:dyDescent="0.25">
      <c r="B29" s="31" t="s">
        <v>788</v>
      </c>
      <c r="C29" s="87">
        <f>O22+R22+U22+X22+AA22+AD22+AG22+AJ22+AM22-C30</f>
        <v>422041800.99999994</v>
      </c>
      <c r="D29" s="88">
        <f>P22+S22+V22+Y22+AB22+AE22+AH22+AK22+AN22-D30</f>
        <v>416933487.89999998</v>
      </c>
      <c r="E29" s="89">
        <f>Q22+T22+W22+Z22+AC22+AF22+AI22+AL22+AO22-E30</f>
        <v>418793252</v>
      </c>
      <c r="F29" s="8"/>
      <c r="G29" s="8"/>
      <c r="H29" s="8"/>
      <c r="AB29" s="1"/>
      <c r="AC29" s="1"/>
      <c r="AD29" s="1"/>
      <c r="AE29" s="1"/>
      <c r="AF29" s="1"/>
      <c r="AG29" s="1"/>
      <c r="AH29" s="1"/>
      <c r="AI29" s="1"/>
      <c r="AJ29" s="1"/>
      <c r="AK29" s="1"/>
      <c r="AL29" s="1"/>
      <c r="AM29" s="1"/>
      <c r="AN29" s="1"/>
      <c r="AO29" s="1"/>
      <c r="AP29" s="1"/>
      <c r="AQ29" s="1"/>
      <c r="AR29" s="1"/>
    </row>
    <row r="30" spans="2:47" ht="47.25" x14ac:dyDescent="0.25">
      <c r="B30" s="152" t="s">
        <v>534</v>
      </c>
      <c r="C30" s="87">
        <f>AD22</f>
        <v>533000</v>
      </c>
      <c r="D30" s="88">
        <f t="shared" ref="D30:E30" si="6">AE22</f>
        <v>180000</v>
      </c>
      <c r="E30" s="89">
        <f t="shared" si="6"/>
        <v>250000</v>
      </c>
      <c r="F30" s="8"/>
      <c r="G30" s="8"/>
      <c r="H30" s="8"/>
      <c r="AB30" s="1"/>
      <c r="AC30" s="1"/>
      <c r="AD30" s="1"/>
      <c r="AE30" s="1"/>
      <c r="AF30" s="1"/>
      <c r="AG30" s="1"/>
      <c r="AH30" s="1"/>
      <c r="AI30" s="1"/>
      <c r="AJ30" s="1"/>
      <c r="AK30" s="1"/>
      <c r="AL30" s="1"/>
      <c r="AM30" s="1"/>
      <c r="AN30" s="1"/>
      <c r="AO30" s="1"/>
      <c r="AP30" s="1"/>
      <c r="AQ30" s="1"/>
      <c r="AR30" s="1"/>
    </row>
    <row r="31" spans="2:47" ht="15.6" customHeight="1" x14ac:dyDescent="0.25">
      <c r="B31" s="31" t="s">
        <v>210</v>
      </c>
      <c r="C31" s="87">
        <f>AS22</f>
        <v>8007931.9000000004</v>
      </c>
      <c r="D31" s="88">
        <f>AT22</f>
        <v>8014128.7999999998</v>
      </c>
      <c r="E31" s="89">
        <f>AU22</f>
        <v>8014128.7999999998</v>
      </c>
      <c r="F31" s="8"/>
      <c r="G31" s="8"/>
      <c r="H31" s="8"/>
      <c r="AB31" s="1"/>
      <c r="AC31" s="1"/>
      <c r="AD31" s="1"/>
      <c r="AE31" s="1"/>
      <c r="AF31" s="1"/>
      <c r="AG31" s="1"/>
      <c r="AH31" s="1"/>
      <c r="AI31" s="1"/>
      <c r="AJ31" s="1"/>
      <c r="AK31" s="1"/>
      <c r="AL31" s="1"/>
      <c r="AM31" s="1"/>
      <c r="AN31" s="1"/>
      <c r="AO31" s="1"/>
      <c r="AP31" s="1"/>
      <c r="AQ31" s="1"/>
      <c r="AR31" s="1"/>
    </row>
    <row r="32" spans="2:47" ht="19.149999999999999" customHeight="1" thickBot="1" x14ac:dyDescent="0.3">
      <c r="B32" s="153" t="s">
        <v>421</v>
      </c>
      <c r="C32" s="121">
        <f>AP22</f>
        <v>215249807.69999999</v>
      </c>
      <c r="D32" s="122">
        <f>AQ22</f>
        <v>194951184.80000001</v>
      </c>
      <c r="E32" s="123">
        <f>AR22</f>
        <v>208266944.5</v>
      </c>
      <c r="F32" s="8"/>
      <c r="G32" s="8"/>
      <c r="H32" s="8"/>
      <c r="AB32" s="1"/>
      <c r="AC32" s="1"/>
      <c r="AD32" s="1"/>
      <c r="AE32" s="1"/>
      <c r="AF32" s="1"/>
      <c r="AG32" s="1"/>
      <c r="AH32" s="1"/>
      <c r="AI32" s="1"/>
      <c r="AJ32" s="1"/>
      <c r="AK32" s="1"/>
      <c r="AL32" s="1"/>
      <c r="AM32" s="1"/>
      <c r="AN32" s="1"/>
      <c r="AO32" s="1"/>
      <c r="AP32" s="1"/>
      <c r="AQ32" s="1"/>
      <c r="AR32" s="1"/>
    </row>
    <row r="33" spans="2:44" ht="17.25" thickBot="1" x14ac:dyDescent="0.3">
      <c r="B33" s="154" t="s">
        <v>211</v>
      </c>
      <c r="C33" s="176">
        <f>SUM(C27:C32)</f>
        <v>680327671.19999993</v>
      </c>
      <c r="D33" s="177">
        <f>SUM(D27:D32)</f>
        <v>640104081.79999995</v>
      </c>
      <c r="E33" s="178">
        <f>SUM(E27:E32)</f>
        <v>651801975.9000001</v>
      </c>
      <c r="F33" s="8"/>
      <c r="G33" s="8"/>
      <c r="H33" s="8"/>
      <c r="AB33" s="1"/>
      <c r="AC33" s="1"/>
      <c r="AD33" s="1"/>
      <c r="AE33" s="1"/>
      <c r="AF33" s="1"/>
      <c r="AG33" s="1"/>
      <c r="AH33" s="1"/>
      <c r="AI33" s="1"/>
      <c r="AJ33" s="1"/>
      <c r="AK33" s="1"/>
      <c r="AL33" s="1"/>
      <c r="AM33" s="1"/>
      <c r="AN33" s="1"/>
      <c r="AO33" s="1"/>
      <c r="AP33" s="1"/>
      <c r="AQ33" s="1"/>
      <c r="AR33" s="1"/>
    </row>
    <row r="34" spans="2:44" x14ac:dyDescent="0.25">
      <c r="C34" s="150"/>
      <c r="D34" s="150"/>
      <c r="E34" s="150"/>
      <c r="AB34" s="1"/>
      <c r="AC34" s="1"/>
      <c r="AD34" s="1"/>
      <c r="AE34" s="1"/>
      <c r="AF34" s="1"/>
      <c r="AG34" s="1"/>
      <c r="AH34" s="1"/>
      <c r="AI34" s="1"/>
      <c r="AJ34" s="1"/>
      <c r="AK34" s="1"/>
      <c r="AL34" s="1"/>
      <c r="AM34" s="1"/>
      <c r="AN34" s="1"/>
      <c r="AO34" s="1"/>
      <c r="AP34" s="1"/>
      <c r="AQ34" s="1"/>
      <c r="AR34" s="1"/>
    </row>
    <row r="35" spans="2:44" x14ac:dyDescent="0.25">
      <c r="C35" s="114"/>
      <c r="D35" s="114"/>
      <c r="E35" s="114"/>
      <c r="AB35" s="1"/>
      <c r="AC35" s="1"/>
      <c r="AD35" s="1"/>
      <c r="AE35" s="1"/>
      <c r="AF35" s="1"/>
      <c r="AG35" s="1"/>
      <c r="AH35" s="1"/>
      <c r="AI35" s="1"/>
      <c r="AJ35" s="1"/>
      <c r="AK35" s="1"/>
      <c r="AL35" s="1"/>
      <c r="AM35" s="1"/>
      <c r="AN35" s="1"/>
      <c r="AO35" s="1"/>
      <c r="AP35" s="1"/>
      <c r="AQ35" s="1"/>
      <c r="AR35" s="1"/>
    </row>
    <row r="36" spans="2:44" x14ac:dyDescent="0.25">
      <c r="C36" s="150"/>
      <c r="D36" s="150"/>
      <c r="E36" s="150"/>
      <c r="AB36" s="1"/>
      <c r="AC36" s="1"/>
      <c r="AD36" s="1"/>
      <c r="AE36" s="1"/>
      <c r="AF36" s="1"/>
      <c r="AG36" s="1"/>
      <c r="AH36" s="1"/>
      <c r="AI36" s="1"/>
      <c r="AJ36" s="1"/>
      <c r="AK36" s="1"/>
      <c r="AL36" s="1"/>
      <c r="AM36" s="1"/>
      <c r="AN36" s="1"/>
      <c r="AO36" s="1"/>
      <c r="AP36" s="1"/>
      <c r="AQ36" s="1"/>
      <c r="AR36" s="1"/>
    </row>
    <row r="37" spans="2:44" x14ac:dyDescent="0.25">
      <c r="AB37" s="1"/>
      <c r="AC37" s="1"/>
      <c r="AD37" s="1"/>
      <c r="AE37" s="1"/>
      <c r="AF37" s="1"/>
      <c r="AG37" s="1"/>
      <c r="AH37" s="1"/>
      <c r="AI37" s="1"/>
      <c r="AJ37" s="1"/>
      <c r="AK37" s="1"/>
      <c r="AL37" s="1"/>
      <c r="AM37" s="1"/>
      <c r="AN37" s="1"/>
      <c r="AO37" s="1"/>
      <c r="AP37" s="1"/>
      <c r="AQ37" s="1"/>
      <c r="AR37" s="1"/>
    </row>
    <row r="56" spans="2:44" s="2" customFormat="1" x14ac:dyDescent="0.25">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2:44" s="2" customFormat="1" x14ac:dyDescent="0.25">
      <c r="B57" s="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4" s="2" customFormat="1" x14ac:dyDescent="0.25">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61" spans="2:44" s="2" customFormat="1" x14ac:dyDescent="0.25">
      <c r="B61" s="6"/>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5" spans="2:44" s="2" customFormat="1" x14ac:dyDescent="0.25">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2:44" s="2" customFormat="1" x14ac:dyDescent="0.25">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2:44" s="2" customFormat="1" x14ac:dyDescent="0.25">
      <c r="B67" s="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2:44" s="2" customFormat="1" x14ac:dyDescent="0.25">
      <c r="B68" s="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4" s="2" customFormat="1" x14ac:dyDescent="0.25">
      <c r="B69" s="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4" s="2" customFormat="1" x14ac:dyDescent="0.25">
      <c r="B70" s="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2:44" s="2" customFormat="1" x14ac:dyDescent="0.25">
      <c r="B71" s="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2:44" s="2" customFormat="1" x14ac:dyDescent="0.25">
      <c r="B72" s="6"/>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spans="2:44" s="3" customFormat="1" x14ac:dyDescent="0.25">
      <c r="B74" s="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sheetData>
  <customSheetViews>
    <customSheetView guid="{0579DC6C-7CAA-48EB-A238-9729EC75B93D}" scale="51" showPageBreaks="1">
      <pane xSplit="2" ySplit="4" topLeftCell="Q5" activePane="bottomRight" state="frozenSplit"/>
      <selection pane="bottomRight" activeCell="AJ2" sqref="AJ2:AJ3"/>
      <pageMargins left="0.7" right="0.7" top="0.75" bottom="0.75" header="0.3" footer="0.3"/>
      <pageSetup paperSize="9" orientation="portrait" r:id="rId1"/>
    </customSheetView>
  </customSheetViews>
  <mergeCells count="18">
    <mergeCell ref="AG3:AI3"/>
    <mergeCell ref="C2:E3"/>
    <mergeCell ref="B25:D25"/>
    <mergeCell ref="AP2:AR3"/>
    <mergeCell ref="AS2:AU3"/>
    <mergeCell ref="AM3:AO3"/>
    <mergeCell ref="O2:AO2"/>
    <mergeCell ref="B2:B4"/>
    <mergeCell ref="F2:H3"/>
    <mergeCell ref="I2:K3"/>
    <mergeCell ref="L2:N3"/>
    <mergeCell ref="O3:Q3"/>
    <mergeCell ref="R3:T3"/>
    <mergeCell ref="U3:W3"/>
    <mergeCell ref="X3:Z3"/>
    <mergeCell ref="AA3:AC3"/>
    <mergeCell ref="AD3:AF3"/>
    <mergeCell ref="AJ3:AL3"/>
  </mergeCells>
  <pageMargins left="0.7" right="0.7" top="0.75" bottom="0.75" header="0.3" footer="0.3"/>
  <pageSetup paperSize="9" scale="55" orientation="landscape" r:id="rId2"/>
  <colBreaks count="3" manualBreakCount="3">
    <brk id="11" max="1048575" man="1"/>
    <brk id="20"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WhiteSpace="0" view="pageBreakPreview" topLeftCell="A31" zoomScale="75" zoomScaleNormal="50" zoomScaleSheetLayoutView="75" zoomScalePageLayoutView="45" workbookViewId="0">
      <selection activeCell="K46" sqref="K46"/>
    </sheetView>
  </sheetViews>
  <sheetFormatPr defaultColWidth="9.140625" defaultRowHeight="15.75" x14ac:dyDescent="0.25"/>
  <cols>
    <col min="1" max="1" width="2.7109375" style="1" customWidth="1"/>
    <col min="2" max="2" width="38" style="5" customWidth="1"/>
    <col min="3" max="3" width="5.85546875" style="4" customWidth="1"/>
    <col min="4" max="4" width="12.140625" style="4" customWidth="1"/>
    <col min="5" max="5" width="12.7109375" style="4" customWidth="1"/>
    <col min="6" max="6" width="9.85546875" style="4" customWidth="1"/>
    <col min="7" max="7" width="15.85546875" style="4" customWidth="1"/>
    <col min="8" max="8" width="17.7109375" style="4" customWidth="1"/>
    <col min="9" max="9" width="14" style="4" customWidth="1"/>
    <col min="10" max="10" width="15.140625" style="4" customWidth="1"/>
    <col min="11" max="11" width="11.28515625" style="4" customWidth="1"/>
    <col min="12" max="12" width="14.28515625" style="4" customWidth="1"/>
    <col min="13" max="13" width="9.7109375" style="4" customWidth="1"/>
    <col min="14" max="14" width="8.28515625" style="4" customWidth="1"/>
    <col min="15" max="15" width="11.42578125" style="4" customWidth="1"/>
    <col min="16" max="16" width="7" style="4" customWidth="1"/>
    <col min="17" max="17" width="5.28515625" style="4" customWidth="1"/>
    <col min="18" max="18" width="5.85546875" style="4" customWidth="1"/>
    <col min="19" max="19" width="7.28515625" style="242" customWidth="1"/>
    <col min="20" max="20" width="13.28515625" style="4" customWidth="1"/>
    <col min="21" max="21" width="14.7109375" style="1" customWidth="1"/>
    <col min="22" max="16384" width="9.140625" style="1"/>
  </cols>
  <sheetData>
    <row r="1" spans="2:21" ht="16.5" thickBot="1" x14ac:dyDescent="0.3"/>
    <row r="2" spans="2:21" s="2" customFormat="1" x14ac:dyDescent="0.25">
      <c r="B2" s="270" t="s">
        <v>1</v>
      </c>
      <c r="C2" s="294" t="s">
        <v>78</v>
      </c>
      <c r="D2" s="295"/>
      <c r="E2" s="295"/>
      <c r="F2" s="296"/>
      <c r="G2" s="278" t="s">
        <v>80</v>
      </c>
      <c r="H2" s="278"/>
      <c r="I2" s="278"/>
      <c r="J2" s="278"/>
      <c r="K2" s="278"/>
      <c r="L2" s="278"/>
      <c r="M2" s="278"/>
      <c r="N2" s="278"/>
      <c r="O2" s="270" t="s">
        <v>90</v>
      </c>
      <c r="P2" s="297" t="s">
        <v>82</v>
      </c>
      <c r="Q2" s="271" t="s">
        <v>88</v>
      </c>
      <c r="R2" s="270" t="s">
        <v>89</v>
      </c>
      <c r="S2" s="292" t="s">
        <v>428</v>
      </c>
      <c r="T2" s="272" t="s">
        <v>76</v>
      </c>
      <c r="U2" s="288" t="s">
        <v>426</v>
      </c>
    </row>
    <row r="3" spans="2:21" s="2" customFormat="1" ht="162" customHeight="1" thickBot="1" x14ac:dyDescent="0.3">
      <c r="B3" s="279"/>
      <c r="C3" s="10" t="s">
        <v>77</v>
      </c>
      <c r="D3" s="11" t="s">
        <v>79</v>
      </c>
      <c r="E3" s="11" t="s">
        <v>84</v>
      </c>
      <c r="F3" s="12" t="s">
        <v>91</v>
      </c>
      <c r="G3" s="13" t="s">
        <v>752</v>
      </c>
      <c r="H3" s="14" t="s">
        <v>780</v>
      </c>
      <c r="I3" s="15" t="s">
        <v>85</v>
      </c>
      <c r="J3" s="14" t="s">
        <v>93</v>
      </c>
      <c r="K3" s="14" t="s">
        <v>81</v>
      </c>
      <c r="L3" s="16" t="s">
        <v>86</v>
      </c>
      <c r="M3" s="16" t="s">
        <v>753</v>
      </c>
      <c r="N3" s="16" t="s">
        <v>75</v>
      </c>
      <c r="O3" s="279"/>
      <c r="P3" s="298"/>
      <c r="Q3" s="299"/>
      <c r="R3" s="279"/>
      <c r="S3" s="293"/>
      <c r="T3" s="291"/>
      <c r="U3" s="289"/>
    </row>
    <row r="4" spans="2:21" s="30" customFormat="1" ht="16.5" x14ac:dyDescent="0.25">
      <c r="B4" s="115" t="s">
        <v>3</v>
      </c>
      <c r="C4" s="142">
        <v>1</v>
      </c>
      <c r="D4" s="20">
        <v>2</v>
      </c>
      <c r="E4" s="20"/>
      <c r="F4" s="21"/>
      <c r="G4" s="22"/>
      <c r="H4" s="190">
        <v>117</v>
      </c>
      <c r="I4" s="20"/>
      <c r="J4" s="23"/>
      <c r="K4" s="23"/>
      <c r="L4" s="24"/>
      <c r="M4" s="25"/>
      <c r="N4" s="25"/>
      <c r="O4" s="26"/>
      <c r="P4" s="27"/>
      <c r="Q4" s="28"/>
      <c r="R4" s="29"/>
      <c r="S4" s="243"/>
      <c r="T4" s="27"/>
      <c r="U4" s="131"/>
    </row>
    <row r="5" spans="2:21" s="30" customFormat="1" ht="16.5" x14ac:dyDescent="0.25">
      <c r="B5" s="116" t="s">
        <v>553</v>
      </c>
      <c r="C5" s="34"/>
      <c r="D5" s="32"/>
      <c r="E5" s="32"/>
      <c r="F5" s="33">
        <v>3</v>
      </c>
      <c r="G5" s="34"/>
      <c r="H5" s="32"/>
      <c r="I5" s="32"/>
      <c r="J5" s="32"/>
      <c r="K5" s="32"/>
      <c r="L5" s="32"/>
      <c r="M5" s="35"/>
      <c r="N5" s="35"/>
      <c r="O5" s="36">
        <v>4</v>
      </c>
      <c r="P5" s="37"/>
      <c r="Q5" s="38"/>
      <c r="R5" s="39">
        <v>4</v>
      </c>
      <c r="S5" s="244"/>
      <c r="T5" s="39">
        <v>5</v>
      </c>
      <c r="U5" s="132"/>
    </row>
    <row r="6" spans="2:21" s="30" customFormat="1" ht="49.5" x14ac:dyDescent="0.25">
      <c r="B6" s="116" t="s">
        <v>74</v>
      </c>
      <c r="C6" s="34"/>
      <c r="D6" s="32"/>
      <c r="E6" s="32"/>
      <c r="F6" s="40"/>
      <c r="G6" s="34"/>
      <c r="H6" s="32"/>
      <c r="I6" s="32"/>
      <c r="J6" s="32"/>
      <c r="K6" s="32"/>
      <c r="L6" s="32"/>
      <c r="M6" s="35"/>
      <c r="N6" s="35"/>
      <c r="O6" s="41"/>
      <c r="P6" s="37"/>
      <c r="Q6" s="38"/>
      <c r="R6" s="37"/>
      <c r="S6" s="245">
        <v>6</v>
      </c>
      <c r="T6" s="37"/>
      <c r="U6" s="132"/>
    </row>
    <row r="7" spans="2:21" s="30" customFormat="1" ht="85.15" customHeight="1" x14ac:dyDescent="0.25">
      <c r="B7" s="143" t="s">
        <v>4</v>
      </c>
      <c r="C7" s="60"/>
      <c r="D7" s="43"/>
      <c r="E7" s="44">
        <v>29</v>
      </c>
      <c r="F7" s="45"/>
      <c r="G7" s="46" t="s">
        <v>754</v>
      </c>
      <c r="H7" s="47" t="s">
        <v>781</v>
      </c>
      <c r="I7" s="47" t="s">
        <v>785</v>
      </c>
      <c r="J7" s="47" t="s">
        <v>755</v>
      </c>
      <c r="K7" s="47" t="s">
        <v>535</v>
      </c>
      <c r="L7" s="47">
        <v>51</v>
      </c>
      <c r="M7" s="42" t="s">
        <v>756</v>
      </c>
      <c r="N7" s="42" t="s">
        <v>757</v>
      </c>
      <c r="O7" s="41"/>
      <c r="P7" s="37"/>
      <c r="Q7" s="38"/>
      <c r="R7" s="37"/>
      <c r="S7" s="244"/>
      <c r="T7" s="37"/>
      <c r="U7" s="132"/>
    </row>
    <row r="8" spans="2:21" s="30" customFormat="1" ht="16.5" x14ac:dyDescent="0.25">
      <c r="B8" s="168" t="s">
        <v>758</v>
      </c>
      <c r="C8" s="34"/>
      <c r="D8" s="32"/>
      <c r="E8" s="32"/>
      <c r="F8" s="40"/>
      <c r="G8" s="46"/>
      <c r="H8" s="47" t="s">
        <v>759</v>
      </c>
      <c r="I8" s="48"/>
      <c r="J8" s="47">
        <v>32</v>
      </c>
      <c r="K8" s="47"/>
      <c r="L8" s="47"/>
      <c r="M8" s="42"/>
      <c r="N8" s="42">
        <v>36</v>
      </c>
      <c r="O8" s="41"/>
      <c r="P8" s="37"/>
      <c r="Q8" s="38"/>
      <c r="R8" s="37"/>
      <c r="S8" s="245"/>
      <c r="T8" s="37"/>
      <c r="U8" s="132"/>
    </row>
    <row r="9" spans="2:21" s="30" customFormat="1" ht="33" x14ac:dyDescent="0.25">
      <c r="B9" s="169" t="s">
        <v>760</v>
      </c>
      <c r="C9" s="34"/>
      <c r="D9" s="32"/>
      <c r="E9" s="32"/>
      <c r="F9" s="40"/>
      <c r="G9" s="46" t="s">
        <v>761</v>
      </c>
      <c r="H9" s="47">
        <v>11</v>
      </c>
      <c r="I9" s="48"/>
      <c r="J9" s="47"/>
      <c r="K9" s="47"/>
      <c r="L9" s="47"/>
      <c r="M9" s="42" t="s">
        <v>756</v>
      </c>
      <c r="N9" s="42">
        <v>15</v>
      </c>
      <c r="O9" s="41"/>
      <c r="P9" s="37"/>
      <c r="Q9" s="38"/>
      <c r="R9" s="37"/>
      <c r="S9" s="245"/>
      <c r="T9" s="37"/>
      <c r="U9" s="132"/>
    </row>
    <row r="10" spans="2:21" s="30" customFormat="1" ht="33" x14ac:dyDescent="0.25">
      <c r="B10" s="169" t="s">
        <v>762</v>
      </c>
      <c r="C10" s="34"/>
      <c r="D10" s="32"/>
      <c r="E10" s="32"/>
      <c r="F10" s="40"/>
      <c r="G10" s="46">
        <v>17</v>
      </c>
      <c r="H10" s="47"/>
      <c r="I10" s="48"/>
      <c r="J10" s="47"/>
      <c r="K10" s="47"/>
      <c r="L10" s="47"/>
      <c r="M10" s="42"/>
      <c r="N10" s="42"/>
      <c r="O10" s="41"/>
      <c r="P10" s="37"/>
      <c r="Q10" s="38"/>
      <c r="R10" s="37"/>
      <c r="S10" s="245"/>
      <c r="T10" s="37"/>
      <c r="U10" s="132"/>
    </row>
    <row r="11" spans="2:21" s="30" customFormat="1" ht="33" x14ac:dyDescent="0.25">
      <c r="B11" s="169" t="s">
        <v>763</v>
      </c>
      <c r="C11" s="34"/>
      <c r="D11" s="32"/>
      <c r="E11" s="32"/>
      <c r="F11" s="40"/>
      <c r="G11" s="46">
        <v>25</v>
      </c>
      <c r="H11" s="47" t="s">
        <v>764</v>
      </c>
      <c r="I11" s="48"/>
      <c r="J11" s="47"/>
      <c r="K11" s="47"/>
      <c r="L11" s="47"/>
      <c r="M11" s="42"/>
      <c r="N11" s="42"/>
      <c r="O11" s="41"/>
      <c r="P11" s="37"/>
      <c r="Q11" s="38"/>
      <c r="R11" s="37"/>
      <c r="S11" s="245"/>
      <c r="T11" s="37"/>
      <c r="U11" s="132"/>
    </row>
    <row r="12" spans="2:21" s="30" customFormat="1" ht="33" x14ac:dyDescent="0.25">
      <c r="B12" s="169" t="s">
        <v>765</v>
      </c>
      <c r="C12" s="34"/>
      <c r="D12" s="32"/>
      <c r="E12" s="32"/>
      <c r="F12" s="40"/>
      <c r="G12" s="46">
        <v>20</v>
      </c>
      <c r="H12" s="47"/>
      <c r="I12" s="48"/>
      <c r="J12" s="47"/>
      <c r="K12" s="47"/>
      <c r="L12" s="47"/>
      <c r="M12" s="42"/>
      <c r="N12" s="42"/>
      <c r="O12" s="41"/>
      <c r="P12" s="37"/>
      <c r="Q12" s="38"/>
      <c r="R12" s="37"/>
      <c r="S12" s="245"/>
      <c r="T12" s="37"/>
      <c r="U12" s="132"/>
    </row>
    <row r="13" spans="2:21" s="30" customFormat="1" ht="16.5" x14ac:dyDescent="0.25">
      <c r="B13" s="169" t="s">
        <v>766</v>
      </c>
      <c r="C13" s="34"/>
      <c r="D13" s="32"/>
      <c r="E13" s="32"/>
      <c r="F13" s="40"/>
      <c r="G13" s="46"/>
      <c r="H13" s="47">
        <v>22</v>
      </c>
      <c r="I13" s="48"/>
      <c r="J13" s="47">
        <v>21</v>
      </c>
      <c r="K13" s="47"/>
      <c r="L13" s="47"/>
      <c r="M13" s="42"/>
      <c r="N13" s="42"/>
      <c r="O13" s="41"/>
      <c r="P13" s="37"/>
      <c r="Q13" s="38"/>
      <c r="R13" s="37"/>
      <c r="S13" s="245"/>
      <c r="T13" s="37"/>
      <c r="U13" s="132"/>
    </row>
    <row r="14" spans="2:21" s="30" customFormat="1" ht="33" x14ac:dyDescent="0.25">
      <c r="B14" s="170" t="s">
        <v>767</v>
      </c>
      <c r="C14" s="60"/>
      <c r="D14" s="43"/>
      <c r="E14" s="44"/>
      <c r="F14" s="45"/>
      <c r="G14" s="46"/>
      <c r="H14" s="47">
        <v>23</v>
      </c>
      <c r="I14" s="48"/>
      <c r="J14" s="47"/>
      <c r="K14" s="47"/>
      <c r="L14" s="47"/>
      <c r="M14" s="42"/>
      <c r="N14" s="42"/>
      <c r="O14" s="41"/>
      <c r="P14" s="37"/>
      <c r="Q14" s="38"/>
      <c r="R14" s="37"/>
      <c r="S14" s="244"/>
      <c r="T14" s="37"/>
      <c r="U14" s="132"/>
    </row>
    <row r="15" spans="2:21" s="30" customFormat="1" ht="33" x14ac:dyDescent="0.25">
      <c r="B15" s="170" t="s">
        <v>768</v>
      </c>
      <c r="C15" s="60"/>
      <c r="D15" s="43"/>
      <c r="E15" s="44"/>
      <c r="F15" s="45"/>
      <c r="G15" s="46"/>
      <c r="H15" s="47">
        <v>24</v>
      </c>
      <c r="I15" s="48"/>
      <c r="J15" s="47"/>
      <c r="K15" s="47"/>
      <c r="L15" s="47"/>
      <c r="M15" s="42"/>
      <c r="N15" s="161">
        <v>26</v>
      </c>
      <c r="O15" s="41"/>
      <c r="P15" s="37"/>
      <c r="Q15" s="38"/>
      <c r="R15" s="37"/>
      <c r="S15" s="244"/>
      <c r="T15" s="37"/>
      <c r="U15" s="132"/>
    </row>
    <row r="16" spans="2:21" s="30" customFormat="1" ht="33" x14ac:dyDescent="0.25">
      <c r="B16" s="170" t="s">
        <v>769</v>
      </c>
      <c r="C16" s="60"/>
      <c r="D16" s="43"/>
      <c r="E16" s="44"/>
      <c r="F16" s="45"/>
      <c r="G16" s="46"/>
      <c r="H16" s="47"/>
      <c r="I16" s="47">
        <v>27</v>
      </c>
      <c r="J16" s="47">
        <v>30</v>
      </c>
      <c r="K16" s="47"/>
      <c r="L16" s="47"/>
      <c r="M16" s="42"/>
      <c r="N16" s="42"/>
      <c r="O16" s="41"/>
      <c r="P16" s="37"/>
      <c r="Q16" s="38"/>
      <c r="R16" s="37"/>
      <c r="S16" s="244"/>
      <c r="T16" s="37"/>
      <c r="U16" s="132"/>
    </row>
    <row r="17" spans="2:21" s="30" customFormat="1" ht="33" x14ac:dyDescent="0.25">
      <c r="B17" s="170" t="s">
        <v>770</v>
      </c>
      <c r="C17" s="60"/>
      <c r="D17" s="43"/>
      <c r="E17" s="44"/>
      <c r="F17" s="45"/>
      <c r="G17" s="46"/>
      <c r="H17" s="47"/>
      <c r="I17" s="47"/>
      <c r="J17" s="47">
        <v>31</v>
      </c>
      <c r="K17" s="47"/>
      <c r="L17" s="47"/>
      <c r="M17" s="42"/>
      <c r="N17" s="42"/>
      <c r="O17" s="41"/>
      <c r="P17" s="37"/>
      <c r="Q17" s="38"/>
      <c r="R17" s="37"/>
      <c r="S17" s="244"/>
      <c r="T17" s="37"/>
      <c r="U17" s="132"/>
    </row>
    <row r="18" spans="2:21" s="30" customFormat="1" ht="16.5" x14ac:dyDescent="0.25">
      <c r="B18" s="170" t="s">
        <v>771</v>
      </c>
      <c r="C18" s="60"/>
      <c r="D18" s="43"/>
      <c r="E18" s="44"/>
      <c r="F18" s="45"/>
      <c r="G18" s="46"/>
      <c r="H18" s="47"/>
      <c r="I18" s="47">
        <v>33</v>
      </c>
      <c r="J18" s="47"/>
      <c r="K18" s="47"/>
      <c r="L18" s="47"/>
      <c r="M18" s="42"/>
      <c r="N18" s="42"/>
      <c r="O18" s="41"/>
      <c r="P18" s="37"/>
      <c r="Q18" s="38"/>
      <c r="R18" s="37"/>
      <c r="S18" s="244"/>
      <c r="T18" s="37"/>
      <c r="U18" s="132"/>
    </row>
    <row r="19" spans="2:21" s="30" customFormat="1" ht="33" x14ac:dyDescent="0.25">
      <c r="B19" s="170" t="s">
        <v>786</v>
      </c>
      <c r="C19" s="60"/>
      <c r="D19" s="43"/>
      <c r="E19" s="44">
        <v>29</v>
      </c>
      <c r="F19" s="45"/>
      <c r="G19" s="46"/>
      <c r="H19" s="47">
        <v>35</v>
      </c>
      <c r="I19" s="47">
        <v>34</v>
      </c>
      <c r="J19" s="47"/>
      <c r="K19" s="47"/>
      <c r="L19" s="47"/>
      <c r="M19" s="42"/>
      <c r="N19" s="42"/>
      <c r="O19" s="41"/>
      <c r="P19" s="37"/>
      <c r="Q19" s="38"/>
      <c r="R19" s="37"/>
      <c r="S19" s="244"/>
      <c r="T19" s="37"/>
      <c r="U19" s="132"/>
    </row>
    <row r="20" spans="2:21" s="30" customFormat="1" ht="16.5" x14ac:dyDescent="0.25">
      <c r="B20" s="170" t="s">
        <v>772</v>
      </c>
      <c r="C20" s="60"/>
      <c r="D20" s="43"/>
      <c r="E20" s="44"/>
      <c r="F20" s="45"/>
      <c r="G20" s="46"/>
      <c r="H20" s="47">
        <v>39</v>
      </c>
      <c r="I20" s="48"/>
      <c r="J20" s="47"/>
      <c r="K20" s="47" t="s">
        <v>535</v>
      </c>
      <c r="L20" s="47"/>
      <c r="M20" s="42"/>
      <c r="N20" s="42">
        <v>37</v>
      </c>
      <c r="O20" s="41"/>
      <c r="P20" s="37"/>
      <c r="Q20" s="38"/>
      <c r="R20" s="37"/>
      <c r="S20" s="244"/>
      <c r="T20" s="37"/>
      <c r="U20" s="132"/>
    </row>
    <row r="21" spans="2:21" s="30" customFormat="1" ht="16.5" x14ac:dyDescent="0.25">
      <c r="B21" s="170" t="s">
        <v>773</v>
      </c>
      <c r="C21" s="60"/>
      <c r="D21" s="43"/>
      <c r="E21" s="44"/>
      <c r="F21" s="45"/>
      <c r="G21" s="46"/>
      <c r="H21" s="47">
        <v>41</v>
      </c>
      <c r="I21" s="48"/>
      <c r="J21" s="47"/>
      <c r="K21" s="47"/>
      <c r="L21" s="47"/>
      <c r="M21" s="42"/>
      <c r="N21" s="42">
        <v>42</v>
      </c>
      <c r="O21" s="41"/>
      <c r="P21" s="37"/>
      <c r="Q21" s="38"/>
      <c r="R21" s="37"/>
      <c r="S21" s="244"/>
      <c r="T21" s="37"/>
      <c r="U21" s="132"/>
    </row>
    <row r="22" spans="2:21" s="30" customFormat="1" ht="16.5" x14ac:dyDescent="0.25">
      <c r="B22" s="170" t="s">
        <v>779</v>
      </c>
      <c r="C22" s="60"/>
      <c r="D22" s="43"/>
      <c r="E22" s="44"/>
      <c r="F22" s="45"/>
      <c r="G22" s="46"/>
      <c r="H22" s="47">
        <v>44</v>
      </c>
      <c r="I22" s="48"/>
      <c r="J22" s="47">
        <v>43</v>
      </c>
      <c r="K22" s="47"/>
      <c r="L22" s="47"/>
      <c r="M22" s="42"/>
      <c r="N22" s="42"/>
      <c r="O22" s="41"/>
      <c r="P22" s="37"/>
      <c r="Q22" s="38"/>
      <c r="R22" s="37"/>
      <c r="S22" s="244"/>
      <c r="T22" s="37"/>
      <c r="U22" s="132"/>
    </row>
    <row r="23" spans="2:21" s="30" customFormat="1" ht="33" x14ac:dyDescent="0.25">
      <c r="B23" s="170" t="s">
        <v>774</v>
      </c>
      <c r="C23" s="60"/>
      <c r="D23" s="43"/>
      <c r="E23" s="44"/>
      <c r="F23" s="45"/>
      <c r="G23" s="46"/>
      <c r="H23" s="47"/>
      <c r="I23" s="47" t="s">
        <v>775</v>
      </c>
      <c r="J23" s="47" t="s">
        <v>776</v>
      </c>
      <c r="K23" s="47"/>
      <c r="L23" s="47"/>
      <c r="M23" s="42"/>
      <c r="N23" s="42"/>
      <c r="O23" s="41"/>
      <c r="P23" s="37"/>
      <c r="Q23" s="38"/>
      <c r="R23" s="37"/>
      <c r="S23" s="244"/>
      <c r="T23" s="37"/>
      <c r="U23" s="132"/>
    </row>
    <row r="24" spans="2:21" s="30" customFormat="1" ht="16.5" x14ac:dyDescent="0.25">
      <c r="B24" s="170" t="s">
        <v>777</v>
      </c>
      <c r="C24" s="60"/>
      <c r="D24" s="43"/>
      <c r="E24" s="44"/>
      <c r="F24" s="45"/>
      <c r="G24" s="46"/>
      <c r="H24" s="47">
        <v>50</v>
      </c>
      <c r="I24" s="48"/>
      <c r="J24" s="47"/>
      <c r="K24" s="47"/>
      <c r="L24" s="47">
        <v>51</v>
      </c>
      <c r="M24" s="42"/>
      <c r="N24" s="42"/>
      <c r="O24" s="41"/>
      <c r="P24" s="37"/>
      <c r="Q24" s="38"/>
      <c r="R24" s="37"/>
      <c r="S24" s="244"/>
      <c r="T24" s="37"/>
      <c r="U24" s="132"/>
    </row>
    <row r="25" spans="2:21" s="30" customFormat="1" ht="16.5" x14ac:dyDescent="0.25">
      <c r="B25" s="143" t="s">
        <v>532</v>
      </c>
      <c r="C25" s="60"/>
      <c r="D25" s="43"/>
      <c r="E25" s="44"/>
      <c r="F25" s="45"/>
      <c r="G25" s="46"/>
      <c r="H25" s="47"/>
      <c r="I25" s="48"/>
      <c r="J25" s="47"/>
      <c r="K25" s="47"/>
      <c r="L25" s="66">
        <v>52</v>
      </c>
      <c r="M25" s="42"/>
      <c r="N25" s="42"/>
      <c r="O25" s="41"/>
      <c r="P25" s="37"/>
      <c r="Q25" s="38"/>
      <c r="R25" s="37"/>
      <c r="S25" s="244"/>
      <c r="T25" s="37"/>
      <c r="U25" s="132"/>
    </row>
    <row r="26" spans="2:21" s="58" customFormat="1" ht="16.5" x14ac:dyDescent="0.25">
      <c r="B26" s="144" t="s">
        <v>11</v>
      </c>
      <c r="C26" s="34"/>
      <c r="D26" s="32"/>
      <c r="E26" s="32"/>
      <c r="F26" s="40"/>
      <c r="G26" s="49" t="s">
        <v>536</v>
      </c>
      <c r="H26" s="50">
        <v>54</v>
      </c>
      <c r="I26" s="50" t="s">
        <v>879</v>
      </c>
      <c r="J26" s="51"/>
      <c r="K26" s="50">
        <v>54</v>
      </c>
      <c r="L26" s="51"/>
      <c r="M26" s="52"/>
      <c r="N26" s="155">
        <v>57</v>
      </c>
      <c r="O26" s="53"/>
      <c r="P26" s="54"/>
      <c r="Q26" s="55"/>
      <c r="R26" s="54"/>
      <c r="S26" s="244"/>
      <c r="T26" s="57"/>
      <c r="U26" s="133"/>
    </row>
    <row r="27" spans="2:21" s="58" customFormat="1" ht="16.5" x14ac:dyDescent="0.25">
      <c r="B27" s="144" t="s">
        <v>22</v>
      </c>
      <c r="C27" s="34"/>
      <c r="D27" s="32"/>
      <c r="E27" s="59"/>
      <c r="F27" s="33">
        <v>60</v>
      </c>
      <c r="G27" s="60"/>
      <c r="H27" s="43"/>
      <c r="I27" s="43"/>
      <c r="J27" s="43"/>
      <c r="K27" s="43"/>
      <c r="L27" s="50"/>
      <c r="M27" s="162"/>
      <c r="N27" s="162">
        <v>59</v>
      </c>
      <c r="O27" s="61"/>
      <c r="P27" s="57"/>
      <c r="Q27" s="62"/>
      <c r="R27" s="57"/>
      <c r="S27" s="244"/>
      <c r="T27" s="57"/>
      <c r="U27" s="133"/>
    </row>
    <row r="28" spans="2:21" s="30" customFormat="1" ht="16.5" x14ac:dyDescent="0.25">
      <c r="B28" s="143" t="s">
        <v>33</v>
      </c>
      <c r="C28" s="60"/>
      <c r="D28" s="43"/>
      <c r="E28" s="51"/>
      <c r="F28" s="63"/>
      <c r="G28" s="34"/>
      <c r="H28" s="32"/>
      <c r="I28" s="66">
        <v>61</v>
      </c>
      <c r="J28" s="32"/>
      <c r="K28" s="32"/>
      <c r="L28" s="32"/>
      <c r="M28" s="35"/>
      <c r="N28" s="35"/>
      <c r="O28" s="41"/>
      <c r="P28" s="189">
        <v>61</v>
      </c>
      <c r="Q28" s="64"/>
      <c r="R28" s="37"/>
      <c r="S28" s="244"/>
      <c r="T28" s="37"/>
      <c r="U28" s="132"/>
    </row>
    <row r="29" spans="2:21" s="30" customFormat="1" ht="16.5" x14ac:dyDescent="0.25">
      <c r="B29" s="144" t="s">
        <v>16</v>
      </c>
      <c r="C29" s="34"/>
      <c r="D29" s="32"/>
      <c r="E29" s="59"/>
      <c r="F29" s="65"/>
      <c r="G29" s="163" t="s">
        <v>870</v>
      </c>
      <c r="H29" s="66" t="s">
        <v>870</v>
      </c>
      <c r="I29" s="47"/>
      <c r="J29" s="32"/>
      <c r="K29" s="32"/>
      <c r="L29" s="32"/>
      <c r="M29" s="35"/>
      <c r="N29" s="35"/>
      <c r="O29" s="41"/>
      <c r="P29" s="37"/>
      <c r="Q29" s="38"/>
      <c r="R29" s="37"/>
      <c r="S29" s="244"/>
      <c r="T29" s="37"/>
      <c r="U29" s="132"/>
    </row>
    <row r="30" spans="2:21" s="30" customFormat="1" ht="16.5" x14ac:dyDescent="0.25">
      <c r="B30" s="144" t="s">
        <v>87</v>
      </c>
      <c r="C30" s="34"/>
      <c r="D30" s="32"/>
      <c r="E30" s="66"/>
      <c r="F30" s="65"/>
      <c r="G30" s="34"/>
      <c r="H30" s="47"/>
      <c r="I30" s="47"/>
      <c r="J30" s="32"/>
      <c r="K30" s="32"/>
      <c r="L30" s="32"/>
      <c r="M30" s="35"/>
      <c r="N30" s="161">
        <v>64</v>
      </c>
      <c r="O30" s="41"/>
      <c r="P30" s="37"/>
      <c r="Q30" s="38"/>
      <c r="R30" s="37"/>
      <c r="S30" s="244"/>
      <c r="T30" s="39">
        <v>119</v>
      </c>
      <c r="U30" s="132"/>
    </row>
    <row r="31" spans="2:21" s="30" customFormat="1" ht="66" x14ac:dyDescent="0.25">
      <c r="B31" s="116" t="s">
        <v>6</v>
      </c>
      <c r="C31" s="34"/>
      <c r="D31" s="32"/>
      <c r="E31" s="32"/>
      <c r="F31" s="40"/>
      <c r="G31" s="34"/>
      <c r="H31" s="32"/>
      <c r="I31" s="32"/>
      <c r="J31" s="32"/>
      <c r="K31" s="32"/>
      <c r="L31" s="32"/>
      <c r="M31" s="35"/>
      <c r="N31" s="35"/>
      <c r="O31" s="36" t="s">
        <v>871</v>
      </c>
      <c r="P31" s="37"/>
      <c r="Q31" s="64"/>
      <c r="R31" s="37"/>
      <c r="S31" s="244"/>
      <c r="T31" s="37"/>
      <c r="U31" s="132"/>
    </row>
    <row r="32" spans="2:21" s="30" customFormat="1" ht="33" x14ac:dyDescent="0.25">
      <c r="B32" s="144" t="s">
        <v>17</v>
      </c>
      <c r="C32" s="34"/>
      <c r="D32" s="32"/>
      <c r="E32" s="32"/>
      <c r="F32" s="40"/>
      <c r="G32" s="34"/>
      <c r="H32" s="32"/>
      <c r="I32" s="32"/>
      <c r="J32" s="32"/>
      <c r="K32" s="32"/>
      <c r="L32" s="32"/>
      <c r="M32" s="164"/>
      <c r="N32" s="137"/>
      <c r="O32" s="41"/>
      <c r="P32" s="37"/>
      <c r="Q32" s="38"/>
      <c r="R32" s="37"/>
      <c r="S32" s="244"/>
      <c r="T32" s="129"/>
      <c r="U32" s="134" t="s">
        <v>872</v>
      </c>
    </row>
    <row r="33" spans="2:21" s="58" customFormat="1" ht="16.5" x14ac:dyDescent="0.25">
      <c r="B33" s="144" t="s">
        <v>18</v>
      </c>
      <c r="C33" s="34"/>
      <c r="D33" s="32"/>
      <c r="E33" s="32"/>
      <c r="F33" s="40"/>
      <c r="G33" s="60"/>
      <c r="H33" s="43"/>
      <c r="I33" s="43"/>
      <c r="J33" s="43"/>
      <c r="K33" s="43"/>
      <c r="L33" s="43"/>
      <c r="M33" s="71"/>
      <c r="N33" s="138"/>
      <c r="O33" s="61"/>
      <c r="P33" s="57"/>
      <c r="Q33" s="62"/>
      <c r="R33" s="57"/>
      <c r="S33" s="244"/>
      <c r="T33" s="130"/>
      <c r="U33" s="135">
        <v>79</v>
      </c>
    </row>
    <row r="34" spans="2:21" s="58" customFormat="1" ht="33" x14ac:dyDescent="0.25">
      <c r="B34" s="144" t="s">
        <v>531</v>
      </c>
      <c r="C34" s="34"/>
      <c r="D34" s="32"/>
      <c r="E34" s="32"/>
      <c r="F34" s="40"/>
      <c r="G34" s="60"/>
      <c r="H34" s="43"/>
      <c r="I34" s="43"/>
      <c r="J34" s="43"/>
      <c r="K34" s="43"/>
      <c r="L34" s="43"/>
      <c r="M34" s="56"/>
      <c r="N34" s="141"/>
      <c r="O34" s="61"/>
      <c r="P34" s="57"/>
      <c r="Q34" s="62"/>
      <c r="R34" s="57"/>
      <c r="S34" s="244"/>
      <c r="T34" s="130"/>
      <c r="U34" s="135" t="s">
        <v>873</v>
      </c>
    </row>
    <row r="35" spans="2:21" s="58" customFormat="1" ht="33" x14ac:dyDescent="0.25">
      <c r="B35" s="145" t="s">
        <v>401</v>
      </c>
      <c r="C35" s="34"/>
      <c r="D35" s="32"/>
      <c r="E35" s="32"/>
      <c r="F35" s="40"/>
      <c r="G35" s="60"/>
      <c r="H35" s="43"/>
      <c r="I35" s="43"/>
      <c r="J35" s="43"/>
      <c r="K35" s="43"/>
      <c r="L35" s="43"/>
      <c r="M35" s="165"/>
      <c r="N35" s="140"/>
      <c r="O35" s="61"/>
      <c r="P35" s="57"/>
      <c r="Q35" s="62"/>
      <c r="R35" s="57"/>
      <c r="S35" s="244"/>
      <c r="T35" s="130"/>
      <c r="U35" s="135" t="s">
        <v>874</v>
      </c>
    </row>
    <row r="36" spans="2:21" s="58" customFormat="1" ht="33" x14ac:dyDescent="0.25">
      <c r="B36" s="145" t="s">
        <v>402</v>
      </c>
      <c r="C36" s="34"/>
      <c r="D36" s="32"/>
      <c r="E36" s="32"/>
      <c r="F36" s="40"/>
      <c r="G36" s="60"/>
      <c r="H36" s="43"/>
      <c r="I36" s="43"/>
      <c r="J36" s="43"/>
      <c r="K36" s="43"/>
      <c r="L36" s="43"/>
      <c r="M36" s="56"/>
      <c r="N36" s="141"/>
      <c r="O36" s="61"/>
      <c r="P36" s="57"/>
      <c r="Q36" s="62"/>
      <c r="R36" s="57"/>
      <c r="S36" s="244"/>
      <c r="T36" s="130"/>
      <c r="U36" s="135" t="s">
        <v>875</v>
      </c>
    </row>
    <row r="37" spans="2:21" s="58" customFormat="1" ht="16.5" x14ac:dyDescent="0.25">
      <c r="B37" s="144" t="s">
        <v>636</v>
      </c>
      <c r="C37" s="34"/>
      <c r="D37" s="32"/>
      <c r="E37" s="32"/>
      <c r="F37" s="40"/>
      <c r="G37" s="60"/>
      <c r="H37" s="156"/>
      <c r="I37" s="156"/>
      <c r="J37" s="43"/>
      <c r="K37" s="43"/>
      <c r="L37" s="43"/>
      <c r="M37" s="139"/>
      <c r="N37" s="139"/>
      <c r="O37" s="67" t="s">
        <v>876</v>
      </c>
      <c r="P37" s="68"/>
      <c r="Q37" s="69"/>
      <c r="R37" s="57"/>
      <c r="S37" s="244"/>
      <c r="T37" s="57"/>
      <c r="U37" s="133"/>
    </row>
    <row r="38" spans="2:21" s="58" customFormat="1" ht="16.5" x14ac:dyDescent="0.25">
      <c r="B38" s="144" t="s">
        <v>488</v>
      </c>
      <c r="C38" s="34"/>
      <c r="D38" s="32"/>
      <c r="E38" s="32"/>
      <c r="F38" s="40"/>
      <c r="G38" s="60"/>
      <c r="H38" s="43"/>
      <c r="I38" s="43"/>
      <c r="J38" s="43"/>
      <c r="K38" s="43"/>
      <c r="L38" s="43"/>
      <c r="M38" s="56"/>
      <c r="N38" s="56"/>
      <c r="O38" s="67">
        <v>95</v>
      </c>
      <c r="P38" s="57"/>
      <c r="Q38" s="62"/>
      <c r="R38" s="68"/>
      <c r="S38" s="244"/>
      <c r="T38" s="68">
        <v>96</v>
      </c>
      <c r="U38" s="133"/>
    </row>
    <row r="39" spans="2:21" s="58" customFormat="1" ht="33" x14ac:dyDescent="0.25">
      <c r="B39" s="144" t="s">
        <v>7</v>
      </c>
      <c r="C39" s="34"/>
      <c r="D39" s="32"/>
      <c r="E39" s="32"/>
      <c r="F39" s="40"/>
      <c r="G39" s="60"/>
      <c r="H39" s="43"/>
      <c r="I39" s="43"/>
      <c r="J39" s="43"/>
      <c r="K39" s="43"/>
      <c r="L39" s="43"/>
      <c r="M39" s="56"/>
      <c r="N39" s="56"/>
      <c r="O39" s="61"/>
      <c r="P39" s="68" t="s">
        <v>778</v>
      </c>
      <c r="Q39" s="69">
        <v>101</v>
      </c>
      <c r="R39" s="57"/>
      <c r="S39" s="244"/>
      <c r="T39" s="68">
        <v>99</v>
      </c>
      <c r="U39" s="133"/>
    </row>
    <row r="40" spans="2:21" s="58" customFormat="1" ht="66" x14ac:dyDescent="0.25">
      <c r="B40" s="144" t="s">
        <v>5</v>
      </c>
      <c r="C40" s="34"/>
      <c r="D40" s="32"/>
      <c r="E40" s="32"/>
      <c r="F40" s="40"/>
      <c r="G40" s="60"/>
      <c r="H40" s="43"/>
      <c r="I40" s="43"/>
      <c r="J40" s="43"/>
      <c r="K40" s="43"/>
      <c r="L40" s="43"/>
      <c r="M40" s="56"/>
      <c r="N40" s="56"/>
      <c r="O40" s="67" t="s">
        <v>877</v>
      </c>
      <c r="P40" s="68">
        <v>102</v>
      </c>
      <c r="Q40" s="62"/>
      <c r="R40" s="57"/>
      <c r="S40" s="244"/>
      <c r="T40" s="57"/>
      <c r="U40" s="133"/>
    </row>
    <row r="41" spans="2:21" s="58" customFormat="1" ht="33" x14ac:dyDescent="0.25">
      <c r="B41" s="146" t="s">
        <v>73</v>
      </c>
      <c r="C41" s="60"/>
      <c r="D41" s="43"/>
      <c r="E41" s="43"/>
      <c r="F41" s="45"/>
      <c r="G41" s="70">
        <v>113</v>
      </c>
      <c r="H41" s="156">
        <v>113</v>
      </c>
      <c r="I41" s="43"/>
      <c r="J41" s="43"/>
      <c r="K41" s="156">
        <v>113</v>
      </c>
      <c r="L41" s="43"/>
      <c r="M41" s="56"/>
      <c r="N41" s="155">
        <v>113</v>
      </c>
      <c r="O41" s="61"/>
      <c r="P41" s="57"/>
      <c r="Q41" s="62"/>
      <c r="R41" s="57"/>
      <c r="S41" s="244"/>
      <c r="T41" s="68" t="s">
        <v>878</v>
      </c>
      <c r="U41" s="133"/>
    </row>
    <row r="42" spans="2:21" s="58" customFormat="1" ht="16.5" x14ac:dyDescent="0.25">
      <c r="B42" s="143" t="s">
        <v>13</v>
      </c>
      <c r="C42" s="60"/>
      <c r="D42" s="43"/>
      <c r="E42" s="43"/>
      <c r="F42" s="45"/>
      <c r="G42" s="167"/>
      <c r="H42" s="43"/>
      <c r="I42" s="43"/>
      <c r="J42" s="43"/>
      <c r="K42" s="43"/>
      <c r="L42" s="43"/>
      <c r="M42" s="56"/>
      <c r="N42" s="56"/>
      <c r="O42" s="61"/>
      <c r="P42" s="57"/>
      <c r="Q42" s="62"/>
      <c r="R42" s="57"/>
      <c r="S42" s="244"/>
      <c r="T42" s="68">
        <v>114</v>
      </c>
      <c r="U42" s="133"/>
    </row>
    <row r="43" spans="2:21" s="58" customFormat="1" ht="16.5" x14ac:dyDescent="0.25">
      <c r="B43" s="219" t="s">
        <v>10</v>
      </c>
      <c r="C43" s="220"/>
      <c r="D43" s="221"/>
      <c r="E43" s="221"/>
      <c r="F43" s="222"/>
      <c r="G43" s="60"/>
      <c r="H43" s="43"/>
      <c r="I43" s="43"/>
      <c r="J43" s="43"/>
      <c r="K43" s="43"/>
      <c r="L43" s="43"/>
      <c r="M43" s="56"/>
      <c r="N43" s="56"/>
      <c r="O43" s="67">
        <v>115</v>
      </c>
      <c r="P43" s="68">
        <v>116</v>
      </c>
      <c r="Q43" s="62"/>
      <c r="R43" s="57"/>
      <c r="S43" s="244"/>
      <c r="T43" s="57"/>
      <c r="U43" s="133"/>
    </row>
    <row r="44" spans="2:21" s="58" customFormat="1" ht="17.25" thickBot="1" x14ac:dyDescent="0.3">
      <c r="B44" s="206" t="s">
        <v>904</v>
      </c>
      <c r="C44" s="207"/>
      <c r="D44" s="208"/>
      <c r="E44" s="208"/>
      <c r="F44" s="209"/>
      <c r="G44" s="210"/>
      <c r="H44" s="211"/>
      <c r="I44" s="211"/>
      <c r="J44" s="211"/>
      <c r="K44" s="211"/>
      <c r="L44" s="211"/>
      <c r="M44" s="165"/>
      <c r="N44" s="218">
        <v>118</v>
      </c>
      <c r="O44" s="212"/>
      <c r="P44" s="213"/>
      <c r="Q44" s="214"/>
      <c r="R44" s="215"/>
      <c r="S44" s="246"/>
      <c r="T44" s="216"/>
      <c r="U44" s="217"/>
    </row>
    <row r="45" spans="2:21" s="185" customFormat="1" ht="17.25" thickBot="1" x14ac:dyDescent="0.3">
      <c r="B45" s="166" t="s">
        <v>92</v>
      </c>
      <c r="C45" s="74">
        <v>1</v>
      </c>
      <c r="D45" s="72">
        <v>1</v>
      </c>
      <c r="E45" s="72">
        <v>1</v>
      </c>
      <c r="F45" s="73">
        <v>2</v>
      </c>
      <c r="G45" s="74">
        <v>11</v>
      </c>
      <c r="H45" s="72">
        <v>20</v>
      </c>
      <c r="I45" s="72">
        <v>9</v>
      </c>
      <c r="J45" s="72">
        <v>6</v>
      </c>
      <c r="K45" s="72">
        <v>4</v>
      </c>
      <c r="L45" s="72">
        <v>2</v>
      </c>
      <c r="M45" s="75">
        <v>3</v>
      </c>
      <c r="N45" s="75">
        <v>8</v>
      </c>
      <c r="O45" s="76">
        <v>21</v>
      </c>
      <c r="P45" s="77">
        <v>5</v>
      </c>
      <c r="Q45" s="78">
        <v>1</v>
      </c>
      <c r="R45" s="77">
        <v>1</v>
      </c>
      <c r="S45" s="247">
        <v>1</v>
      </c>
      <c r="T45" s="136">
        <v>9</v>
      </c>
      <c r="U45" s="77">
        <v>19</v>
      </c>
    </row>
    <row r="46" spans="2:21" s="58" customFormat="1" ht="16.5" x14ac:dyDescent="0.25">
      <c r="B46" s="159"/>
      <c r="C46" s="79"/>
      <c r="D46" s="79"/>
      <c r="E46" s="79"/>
      <c r="F46" s="79"/>
      <c r="G46" s="79"/>
      <c r="H46" s="79"/>
      <c r="I46" s="79"/>
      <c r="J46" s="79"/>
      <c r="K46" s="79"/>
      <c r="L46" s="79"/>
      <c r="M46" s="79"/>
      <c r="N46" s="79"/>
      <c r="O46" s="79"/>
      <c r="P46" s="79"/>
      <c r="Q46" s="79"/>
      <c r="R46" s="79"/>
      <c r="S46" s="248"/>
      <c r="T46" s="79"/>
    </row>
    <row r="47" spans="2:21" s="58" customFormat="1" ht="16.5" x14ac:dyDescent="0.25">
      <c r="B47" s="290" t="s">
        <v>94</v>
      </c>
      <c r="C47" s="290"/>
      <c r="D47" s="290"/>
      <c r="E47" s="290"/>
      <c r="F47" s="290"/>
      <c r="G47" s="290"/>
      <c r="H47" s="290"/>
      <c r="I47" s="290"/>
      <c r="J47" s="290"/>
      <c r="K47" s="290"/>
      <c r="L47" s="290"/>
      <c r="M47" s="290"/>
      <c r="N47" s="290"/>
      <c r="O47" s="290"/>
      <c r="P47" s="290"/>
      <c r="Q47" s="290"/>
      <c r="R47" s="290"/>
      <c r="S47" s="290"/>
      <c r="T47" s="290"/>
    </row>
    <row r="48" spans="2:21" ht="16.5" x14ac:dyDescent="0.25">
      <c r="B48" s="290" t="s">
        <v>539</v>
      </c>
      <c r="C48" s="290"/>
      <c r="D48" s="290"/>
      <c r="E48" s="290"/>
      <c r="F48" s="290"/>
      <c r="G48" s="290"/>
      <c r="H48" s="290"/>
      <c r="I48" s="290"/>
      <c r="J48" s="290"/>
      <c r="K48" s="290"/>
    </row>
    <row r="59" spans="2:20" s="2" customFormat="1" x14ac:dyDescent="0.25">
      <c r="B59" s="6"/>
      <c r="C59" s="8"/>
      <c r="D59" s="8"/>
      <c r="E59" s="8"/>
      <c r="F59" s="8"/>
      <c r="G59" s="8"/>
      <c r="H59" s="8"/>
      <c r="I59" s="8"/>
      <c r="J59" s="8"/>
      <c r="K59" s="8"/>
      <c r="L59" s="8"/>
      <c r="M59" s="8"/>
      <c r="N59" s="8"/>
      <c r="O59" s="8"/>
      <c r="P59" s="8"/>
      <c r="Q59" s="8"/>
      <c r="R59" s="8"/>
      <c r="S59" s="242"/>
      <c r="T59" s="8"/>
    </row>
    <row r="78" spans="2:20" s="2" customFormat="1" x14ac:dyDescent="0.25">
      <c r="B78" s="6"/>
      <c r="C78" s="8"/>
      <c r="D78" s="8"/>
      <c r="E78" s="8"/>
      <c r="F78" s="8"/>
      <c r="G78" s="8"/>
      <c r="H78" s="8"/>
      <c r="I78" s="8"/>
      <c r="J78" s="8"/>
      <c r="K78" s="8"/>
      <c r="L78" s="8"/>
      <c r="M78" s="8"/>
      <c r="N78" s="8"/>
      <c r="O78" s="8"/>
      <c r="P78" s="8"/>
      <c r="Q78" s="8"/>
      <c r="R78" s="8"/>
      <c r="S78" s="242"/>
      <c r="T78" s="8"/>
    </row>
    <row r="106" spans="2:20" s="2" customFormat="1" x14ac:dyDescent="0.25">
      <c r="B106" s="6"/>
      <c r="C106" s="8"/>
      <c r="D106" s="8"/>
      <c r="E106" s="8"/>
      <c r="F106" s="8"/>
      <c r="G106" s="8"/>
      <c r="H106" s="8"/>
      <c r="I106" s="8"/>
      <c r="J106" s="8"/>
      <c r="K106" s="8"/>
      <c r="L106" s="8"/>
      <c r="M106" s="8"/>
      <c r="N106" s="8"/>
      <c r="O106" s="8"/>
      <c r="P106" s="8"/>
      <c r="Q106" s="8"/>
      <c r="R106" s="8"/>
      <c r="S106" s="242"/>
      <c r="T106" s="8"/>
    </row>
    <row r="107" spans="2:20" s="2" customFormat="1" x14ac:dyDescent="0.25">
      <c r="B107" s="6"/>
      <c r="C107" s="8"/>
      <c r="D107" s="8"/>
      <c r="E107" s="8"/>
      <c r="F107" s="8"/>
      <c r="G107" s="8"/>
      <c r="H107" s="8"/>
      <c r="I107" s="8"/>
      <c r="J107" s="8"/>
      <c r="K107" s="8"/>
      <c r="L107" s="8"/>
      <c r="M107" s="8"/>
      <c r="N107" s="8"/>
      <c r="O107" s="8"/>
      <c r="P107" s="8"/>
      <c r="Q107" s="8"/>
      <c r="R107" s="8"/>
      <c r="S107" s="242"/>
      <c r="T107" s="8"/>
    </row>
    <row r="108" spans="2:20" s="2" customFormat="1" x14ac:dyDescent="0.25">
      <c r="B108" s="6"/>
      <c r="C108" s="8"/>
      <c r="D108" s="8"/>
      <c r="E108" s="8"/>
      <c r="F108" s="8"/>
      <c r="G108" s="8"/>
      <c r="H108" s="8"/>
      <c r="I108" s="8"/>
      <c r="J108" s="8"/>
      <c r="K108" s="8"/>
      <c r="L108" s="8"/>
      <c r="M108" s="8"/>
      <c r="N108" s="8"/>
      <c r="O108" s="8"/>
      <c r="P108" s="8"/>
      <c r="Q108" s="8"/>
      <c r="R108" s="8"/>
      <c r="S108" s="242"/>
      <c r="T108" s="8"/>
    </row>
    <row r="111" spans="2:20" s="2" customFormat="1" x14ac:dyDescent="0.25">
      <c r="B111" s="6"/>
      <c r="C111" s="8"/>
      <c r="D111" s="8"/>
      <c r="E111" s="8"/>
      <c r="F111" s="8"/>
      <c r="G111" s="8"/>
      <c r="H111" s="8"/>
      <c r="I111" s="8"/>
      <c r="J111" s="8"/>
      <c r="K111" s="8"/>
      <c r="L111" s="8"/>
      <c r="M111" s="8"/>
      <c r="N111" s="8"/>
      <c r="O111" s="8"/>
      <c r="P111" s="8"/>
      <c r="Q111" s="8"/>
      <c r="R111" s="8"/>
      <c r="S111" s="242"/>
      <c r="T111" s="8"/>
    </row>
    <row r="115" spans="2:20" s="2" customFormat="1" x14ac:dyDescent="0.25">
      <c r="B115" s="6"/>
      <c r="C115" s="8"/>
      <c r="D115" s="8"/>
      <c r="E115" s="8"/>
      <c r="F115" s="8"/>
      <c r="G115" s="8"/>
      <c r="H115" s="8"/>
      <c r="I115" s="8"/>
      <c r="J115" s="8"/>
      <c r="K115" s="8"/>
      <c r="L115" s="8"/>
      <c r="M115" s="8"/>
      <c r="N115" s="8"/>
      <c r="O115" s="8"/>
      <c r="P115" s="8"/>
      <c r="Q115" s="8"/>
      <c r="R115" s="8"/>
      <c r="S115" s="242"/>
      <c r="T115" s="8"/>
    </row>
    <row r="116" spans="2:20" s="2" customFormat="1" x14ac:dyDescent="0.25">
      <c r="B116" s="6"/>
      <c r="C116" s="8"/>
      <c r="D116" s="8"/>
      <c r="E116" s="8"/>
      <c r="F116" s="8"/>
      <c r="G116" s="8"/>
      <c r="H116" s="8"/>
      <c r="I116" s="8"/>
      <c r="J116" s="8"/>
      <c r="K116" s="8"/>
      <c r="L116" s="8"/>
      <c r="M116" s="8"/>
      <c r="N116" s="8"/>
      <c r="O116" s="8"/>
      <c r="P116" s="8"/>
      <c r="Q116" s="8"/>
      <c r="R116" s="8"/>
      <c r="S116" s="242"/>
      <c r="T116" s="8"/>
    </row>
    <row r="117" spans="2:20" s="2" customFormat="1" x14ac:dyDescent="0.25">
      <c r="B117" s="6"/>
      <c r="C117" s="8"/>
      <c r="D117" s="8"/>
      <c r="E117" s="8"/>
      <c r="F117" s="8"/>
      <c r="G117" s="8"/>
      <c r="H117" s="8"/>
      <c r="I117" s="8"/>
      <c r="J117" s="8"/>
      <c r="K117" s="8"/>
      <c r="L117" s="8"/>
      <c r="M117" s="8"/>
      <c r="N117" s="8"/>
      <c r="O117" s="8"/>
      <c r="P117" s="8"/>
      <c r="Q117" s="8"/>
      <c r="R117" s="8"/>
      <c r="S117" s="242"/>
      <c r="T117" s="8"/>
    </row>
    <row r="118" spans="2:20" s="2" customFormat="1" x14ac:dyDescent="0.25">
      <c r="B118" s="6"/>
      <c r="C118" s="8"/>
      <c r="D118" s="8"/>
      <c r="E118" s="8"/>
      <c r="F118" s="8"/>
      <c r="G118" s="8"/>
      <c r="H118" s="8"/>
      <c r="I118" s="8"/>
      <c r="J118" s="8"/>
      <c r="K118" s="8"/>
      <c r="L118" s="8"/>
      <c r="M118" s="8"/>
      <c r="N118" s="8"/>
      <c r="O118" s="8"/>
      <c r="P118" s="8"/>
      <c r="Q118" s="8"/>
      <c r="R118" s="8"/>
      <c r="S118" s="242"/>
      <c r="T118" s="8"/>
    </row>
    <row r="119" spans="2:20" s="2" customFormat="1" x14ac:dyDescent="0.25">
      <c r="B119" s="6"/>
      <c r="C119" s="8"/>
      <c r="D119" s="8"/>
      <c r="E119" s="8"/>
      <c r="F119" s="8"/>
      <c r="G119" s="8"/>
      <c r="H119" s="8"/>
      <c r="I119" s="8"/>
      <c r="J119" s="8"/>
      <c r="K119" s="8"/>
      <c r="L119" s="8"/>
      <c r="M119" s="8"/>
      <c r="N119" s="8"/>
      <c r="O119" s="8"/>
      <c r="P119" s="8"/>
      <c r="Q119" s="8"/>
      <c r="R119" s="8"/>
      <c r="S119" s="242"/>
      <c r="T119" s="8"/>
    </row>
    <row r="120" spans="2:20" s="2" customFormat="1" x14ac:dyDescent="0.25">
      <c r="B120" s="6"/>
      <c r="C120" s="8"/>
      <c r="D120" s="8"/>
      <c r="E120" s="8"/>
      <c r="F120" s="8"/>
      <c r="G120" s="8"/>
      <c r="H120" s="8"/>
      <c r="I120" s="8"/>
      <c r="J120" s="8"/>
      <c r="K120" s="8"/>
      <c r="L120" s="8"/>
      <c r="M120" s="8"/>
      <c r="N120" s="8"/>
      <c r="O120" s="8"/>
      <c r="P120" s="8"/>
      <c r="Q120" s="8"/>
      <c r="R120" s="8"/>
      <c r="S120" s="242"/>
      <c r="T120" s="8"/>
    </row>
    <row r="121" spans="2:20" s="2" customFormat="1" x14ac:dyDescent="0.25">
      <c r="B121" s="6"/>
      <c r="C121" s="8"/>
      <c r="D121" s="8"/>
      <c r="E121" s="8"/>
      <c r="F121" s="8"/>
      <c r="G121" s="8"/>
      <c r="H121" s="8"/>
      <c r="I121" s="8"/>
      <c r="J121" s="8"/>
      <c r="K121" s="8"/>
      <c r="L121" s="8"/>
      <c r="M121" s="8"/>
      <c r="N121" s="8"/>
      <c r="O121" s="8"/>
      <c r="P121" s="8"/>
      <c r="Q121" s="8"/>
      <c r="R121" s="8"/>
      <c r="S121" s="242"/>
      <c r="T121" s="8"/>
    </row>
    <row r="122" spans="2:20" s="2" customFormat="1" x14ac:dyDescent="0.25">
      <c r="B122" s="6"/>
      <c r="C122" s="8"/>
      <c r="D122" s="8"/>
      <c r="E122" s="8"/>
      <c r="F122" s="8"/>
      <c r="G122" s="8"/>
      <c r="H122" s="8"/>
      <c r="I122" s="8"/>
      <c r="J122" s="8"/>
      <c r="K122" s="8"/>
      <c r="L122" s="8"/>
      <c r="M122" s="8"/>
      <c r="N122" s="8"/>
      <c r="O122" s="8"/>
      <c r="P122" s="8"/>
      <c r="Q122" s="8"/>
      <c r="R122" s="8"/>
      <c r="S122" s="242"/>
      <c r="T122" s="8"/>
    </row>
    <row r="124" spans="2:20" s="3" customFormat="1" x14ac:dyDescent="0.25">
      <c r="B124" s="7"/>
      <c r="C124" s="9"/>
      <c r="D124" s="9"/>
      <c r="E124" s="9"/>
      <c r="F124" s="9"/>
      <c r="G124" s="9"/>
      <c r="H124" s="9"/>
      <c r="I124" s="9"/>
      <c r="J124" s="9"/>
      <c r="K124" s="9"/>
      <c r="L124" s="9"/>
      <c r="M124" s="9"/>
      <c r="N124" s="9"/>
      <c r="O124" s="9"/>
      <c r="P124" s="9"/>
      <c r="Q124" s="9"/>
      <c r="R124" s="9"/>
      <c r="S124" s="249"/>
      <c r="T124" s="9"/>
    </row>
  </sheetData>
  <customSheetViews>
    <customSheetView guid="{0579DC6C-7CAA-48EB-A238-9729EC75B93D}" scale="70" showPageBreaks="1">
      <selection activeCell="X7" sqref="X7"/>
      <pageMargins left="0.7" right="0.7" top="0.75" bottom="0.75" header="0.3" footer="0.3"/>
      <pageSetup paperSize="9" scale="55" orientation="landscape" r:id="rId1"/>
    </customSheetView>
  </customSheetViews>
  <mergeCells count="12">
    <mergeCell ref="U2:U3"/>
    <mergeCell ref="B47:T47"/>
    <mergeCell ref="B48:K48"/>
    <mergeCell ref="T2:T3"/>
    <mergeCell ref="S2:S3"/>
    <mergeCell ref="C2:F2"/>
    <mergeCell ref="B2:B3"/>
    <mergeCell ref="O2:O3"/>
    <mergeCell ref="P2:P3"/>
    <mergeCell ref="Q2:Q3"/>
    <mergeCell ref="R2:R3"/>
    <mergeCell ref="G2:N2"/>
  </mergeCells>
  <pageMargins left="0.7" right="0.7" top="0.75" bottom="0.75" header="0.3" footer="0.3"/>
  <pageSetup paperSize="9" scale="44" orientation="landscape" r:id="rId2"/>
  <rowBreaks count="1" manualBreakCount="1">
    <brk id="1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B1" workbookViewId="0">
      <selection activeCell="E4" sqref="E4"/>
    </sheetView>
  </sheetViews>
  <sheetFormatPr defaultRowHeight="15" x14ac:dyDescent="0.25"/>
  <cols>
    <col min="2" max="2" width="4.5703125" customWidth="1"/>
    <col min="3" max="3" width="17.85546875" bestFit="1" customWidth="1"/>
    <col min="4" max="4" width="20.5703125" customWidth="1"/>
    <col min="5" max="5" width="147.28515625" customWidth="1"/>
  </cols>
  <sheetData>
    <row r="1" spans="2:5" x14ac:dyDescent="0.25">
      <c r="B1" s="300" t="s">
        <v>989</v>
      </c>
      <c r="C1" s="300"/>
      <c r="D1" s="300"/>
      <c r="E1" s="300"/>
    </row>
    <row r="2" spans="2:5" ht="15.75" thickBot="1" x14ac:dyDescent="0.3"/>
    <row r="3" spans="2:5" x14ac:dyDescent="0.25">
      <c r="B3" s="251" t="s">
        <v>977</v>
      </c>
      <c r="C3" s="253" t="s">
        <v>965</v>
      </c>
      <c r="D3" s="255" t="s">
        <v>966</v>
      </c>
      <c r="E3" s="253" t="s">
        <v>967</v>
      </c>
    </row>
    <row r="4" spans="2:5" ht="255" x14ac:dyDescent="0.25">
      <c r="B4" s="252">
        <v>1</v>
      </c>
      <c r="C4" s="254" t="s">
        <v>978</v>
      </c>
      <c r="D4" s="256" t="s">
        <v>968</v>
      </c>
      <c r="E4" s="257" t="s">
        <v>988</v>
      </c>
    </row>
    <row r="5" spans="2:5" ht="358.15" customHeight="1" x14ac:dyDescent="0.25">
      <c r="B5" s="252">
        <v>2</v>
      </c>
      <c r="C5" s="254" t="s">
        <v>969</v>
      </c>
      <c r="D5" s="256" t="s">
        <v>970</v>
      </c>
      <c r="E5" s="257" t="s">
        <v>990</v>
      </c>
    </row>
    <row r="6" spans="2:5" ht="180" x14ac:dyDescent="0.25">
      <c r="B6" s="252">
        <v>3</v>
      </c>
      <c r="C6" s="254" t="s">
        <v>971</v>
      </c>
      <c r="D6" s="256" t="s">
        <v>972</v>
      </c>
      <c r="E6" s="257" t="s">
        <v>979</v>
      </c>
    </row>
    <row r="7" spans="2:5" ht="150" x14ac:dyDescent="0.25">
      <c r="B7" s="252">
        <v>5</v>
      </c>
      <c r="C7" s="254" t="s">
        <v>973</v>
      </c>
      <c r="D7" s="256" t="s">
        <v>974</v>
      </c>
      <c r="E7" s="257" t="s">
        <v>980</v>
      </c>
    </row>
    <row r="8" spans="2:5" ht="225" x14ac:dyDescent="0.25">
      <c r="B8" s="252">
        <v>6</v>
      </c>
      <c r="C8" s="254" t="s">
        <v>981</v>
      </c>
      <c r="D8" s="256" t="s">
        <v>975</v>
      </c>
      <c r="E8" s="257" t="s">
        <v>982</v>
      </c>
    </row>
    <row r="9" spans="2:5" ht="150" x14ac:dyDescent="0.25">
      <c r="B9" s="252">
        <v>7</v>
      </c>
      <c r="C9" s="254" t="s">
        <v>983</v>
      </c>
      <c r="D9" s="256" t="s">
        <v>976</v>
      </c>
      <c r="E9" s="257" t="s">
        <v>984</v>
      </c>
    </row>
    <row r="10" spans="2:5" ht="75" x14ac:dyDescent="0.25">
      <c r="B10" s="252">
        <v>8</v>
      </c>
      <c r="C10" s="254" t="s">
        <v>985</v>
      </c>
      <c r="D10" s="256" t="s">
        <v>986</v>
      </c>
      <c r="E10" s="257" t="s">
        <v>987</v>
      </c>
    </row>
    <row r="11" spans="2:5" x14ac:dyDescent="0.25">
      <c r="B11" s="250"/>
      <c r="C11" s="250"/>
      <c r="D11" s="250"/>
      <c r="E11" s="250"/>
    </row>
    <row r="12" spans="2:5" x14ac:dyDescent="0.25">
      <c r="B12" s="250"/>
      <c r="C12" s="250"/>
      <c r="D12" s="250"/>
      <c r="E12" s="250"/>
    </row>
    <row r="13" spans="2:5" x14ac:dyDescent="0.25">
      <c r="B13" s="250"/>
      <c r="C13" s="250"/>
      <c r="D13" s="250"/>
      <c r="E13" s="250"/>
    </row>
    <row r="14" spans="2:5" x14ac:dyDescent="0.25">
      <c r="B14" s="250"/>
      <c r="C14" s="250"/>
      <c r="D14" s="250"/>
      <c r="E14" s="250"/>
    </row>
    <row r="15" spans="2:5" x14ac:dyDescent="0.25">
      <c r="B15" s="250"/>
      <c r="C15" s="250"/>
      <c r="D15" s="250"/>
      <c r="E15" s="250"/>
    </row>
    <row r="16" spans="2:5" x14ac:dyDescent="0.25">
      <c r="B16" s="250"/>
      <c r="C16" s="250"/>
      <c r="D16" s="250"/>
      <c r="E16" s="250"/>
    </row>
    <row r="17" spans="2:5" x14ac:dyDescent="0.25">
      <c r="B17" s="250"/>
      <c r="C17" s="250"/>
      <c r="D17" s="250"/>
      <c r="E17" s="250"/>
    </row>
    <row r="18" spans="2:5" x14ac:dyDescent="0.25">
      <c r="B18" s="250"/>
      <c r="C18" s="250"/>
      <c r="D18" s="250"/>
      <c r="E18" s="250"/>
    </row>
    <row r="19" spans="2:5" x14ac:dyDescent="0.25">
      <c r="B19" s="250"/>
      <c r="C19" s="250"/>
      <c r="D19" s="250"/>
      <c r="E19" s="250"/>
    </row>
    <row r="20" spans="2:5" x14ac:dyDescent="0.25">
      <c r="B20" s="250"/>
      <c r="C20" s="250"/>
      <c r="D20" s="250"/>
      <c r="E20" s="250"/>
    </row>
    <row r="21" spans="2:5" x14ac:dyDescent="0.25">
      <c r="B21" s="250"/>
      <c r="C21" s="250"/>
      <c r="D21" s="250"/>
      <c r="E21" s="250"/>
    </row>
    <row r="22" spans="2:5" x14ac:dyDescent="0.25">
      <c r="B22" s="250"/>
      <c r="C22" s="250"/>
      <c r="D22" s="250"/>
      <c r="E22" s="250"/>
    </row>
    <row r="23" spans="2:5" x14ac:dyDescent="0.25">
      <c r="B23" s="250"/>
      <c r="C23" s="250"/>
      <c r="D23" s="250"/>
      <c r="E23" s="250"/>
    </row>
    <row r="24" spans="2:5" x14ac:dyDescent="0.25">
      <c r="B24" s="250"/>
      <c r="C24" s="250"/>
      <c r="D24" s="250"/>
      <c r="E24" s="250"/>
    </row>
    <row r="25" spans="2:5" x14ac:dyDescent="0.25">
      <c r="B25" s="250"/>
      <c r="C25" s="250"/>
      <c r="D25" s="250"/>
      <c r="E25" s="250"/>
    </row>
    <row r="26" spans="2:5" x14ac:dyDescent="0.25">
      <c r="B26" s="250"/>
      <c r="C26" s="250"/>
      <c r="D26" s="250"/>
      <c r="E26" s="250"/>
    </row>
    <row r="27" spans="2:5" x14ac:dyDescent="0.25">
      <c r="B27" s="250"/>
      <c r="C27" s="250"/>
      <c r="D27" s="250"/>
      <c r="E27" s="250"/>
    </row>
    <row r="28" spans="2:5" x14ac:dyDescent="0.25">
      <c r="B28" s="250"/>
      <c r="C28" s="250"/>
      <c r="D28" s="250"/>
      <c r="E28" s="250"/>
    </row>
    <row r="29" spans="2:5" x14ac:dyDescent="0.25">
      <c r="B29" s="250"/>
      <c r="C29" s="250"/>
      <c r="D29" s="250"/>
      <c r="E29" s="250"/>
    </row>
    <row r="30" spans="2:5" x14ac:dyDescent="0.25">
      <c r="B30" s="250"/>
      <c r="C30" s="250"/>
      <c r="D30" s="250"/>
      <c r="E30" s="250"/>
    </row>
    <row r="31" spans="2:5" x14ac:dyDescent="0.25">
      <c r="B31" s="250"/>
      <c r="C31" s="250"/>
      <c r="D31" s="250"/>
      <c r="E31" s="250"/>
    </row>
    <row r="32" spans="2:5" x14ac:dyDescent="0.25">
      <c r="B32" s="250"/>
      <c r="C32" s="250"/>
      <c r="D32" s="250"/>
      <c r="E32" s="250"/>
    </row>
    <row r="33" spans="2:5" x14ac:dyDescent="0.25">
      <c r="B33" s="250"/>
      <c r="C33" s="250"/>
      <c r="D33" s="250"/>
      <c r="E33" s="250"/>
    </row>
    <row r="34" spans="2:5" x14ac:dyDescent="0.25">
      <c r="B34" s="250"/>
      <c r="C34" s="250"/>
      <c r="D34" s="250"/>
      <c r="E34" s="250"/>
    </row>
    <row r="35" spans="2:5" x14ac:dyDescent="0.25">
      <c r="B35" s="250"/>
      <c r="C35" s="250"/>
      <c r="D35" s="250"/>
      <c r="E35" s="250"/>
    </row>
    <row r="36" spans="2:5" x14ac:dyDescent="0.25">
      <c r="B36" s="250"/>
      <c r="C36" s="250"/>
      <c r="D36" s="250"/>
      <c r="E36" s="250"/>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Акт. перечень</vt:lpstr>
      <vt:lpstr>Средства ФБ по направлениям</vt:lpstr>
      <vt:lpstr>Навигация по направлениям</vt:lpstr>
      <vt:lpstr>Фонды </vt:lpstr>
      <vt:lpstr>'Акт. перечень'!Область_печати</vt:lpstr>
      <vt:lpstr>'Навигация по направлениям'!Область_печати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User</cp:lastModifiedBy>
  <cp:lastPrinted>2019-09-19T23:36:47Z</cp:lastPrinted>
  <dcterms:created xsi:type="dcterms:W3CDTF">2016-06-02T13:52:16Z</dcterms:created>
  <dcterms:modified xsi:type="dcterms:W3CDTF">2019-09-19T23:37:14Z</dcterms:modified>
  <cp:contentStatus/>
</cp:coreProperties>
</file>